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 defaultThemeVersion="124226"/>
  <bookViews>
    <workbookView xWindow="65416" yWindow="65416" windowWidth="29040" windowHeight="17640" activeTab="0"/>
  </bookViews>
  <sheets>
    <sheet name="Krycí list" sheetId="9" r:id="rId1"/>
    <sheet name="RD7-Centrální" sheetId="15" r:id="rId2"/>
    <sheet name="RD1" sheetId="8" r:id="rId3"/>
    <sheet name="RD2" sheetId="10" r:id="rId4"/>
    <sheet name="RD3" sheetId="11" r:id="rId5"/>
    <sheet name="RD4" sheetId="12" r:id="rId6"/>
    <sheet name="RD5" sheetId="13" r:id="rId7"/>
    <sheet name="RD6" sheetId="14" r:id="rId8"/>
    <sheet name="RD8" sheetId="16" r:id="rId9"/>
    <sheet name="RD9" sheetId="17" r:id="rId10"/>
    <sheet name="RD10" sheetId="18" r:id="rId11"/>
    <sheet name="RD11" sheetId="19" r:id="rId12"/>
    <sheet name="RD12" sheetId="20" r:id="rId13"/>
    <sheet name="RD13" sheetId="21" r:id="rId14"/>
    <sheet name="RD14" sheetId="22" r:id="rId15"/>
    <sheet name="RD15" sheetId="23" r:id="rId16"/>
    <sheet name="RD16" sheetId="24" r:id="rId17"/>
    <sheet name="RD17" sheetId="25" r:id="rId18"/>
    <sheet name="RD18" sheetId="26" r:id="rId19"/>
    <sheet name="RD19" sheetId="27" r:id="rId20"/>
    <sheet name="RD20" sheetId="28" r:id="rId21"/>
  </sheets>
  <definedNames/>
  <calcPr calcId="145621"/>
  <extLst/>
</workbook>
</file>

<file path=xl/sharedStrings.xml><?xml version="1.0" encoding="utf-8"?>
<sst xmlns="http://schemas.openxmlformats.org/spreadsheetml/2006/main" count="852" uniqueCount="113">
  <si>
    <t>Počet</t>
  </si>
  <si>
    <t>Popis</t>
  </si>
  <si>
    <t>Cena  bez DPH</t>
  </si>
  <si>
    <t>Jednorázová dodávka bez správy a služeb</t>
  </si>
  <si>
    <t>Jednorázová cena v CZK bez DPH</t>
  </si>
  <si>
    <t>DPH v CZK</t>
  </si>
  <si>
    <t>Jednorázová cena v CZK s DPH</t>
  </si>
  <si>
    <t>Materiál / ks</t>
  </si>
  <si>
    <t>Materiál Celkem</t>
  </si>
  <si>
    <t>Montáž / ks</t>
  </si>
  <si>
    <t>Montáž celkem</t>
  </si>
  <si>
    <t>optický svár</t>
  </si>
  <si>
    <t>ochranná trubička sváru</t>
  </si>
  <si>
    <t>počet vláken:</t>
  </si>
  <si>
    <t>KRYCÍ LIST ROZPOČTU</t>
  </si>
  <si>
    <t>Název stavby</t>
  </si>
  <si>
    <t>JKSO</t>
  </si>
  <si>
    <t/>
  </si>
  <si>
    <t>Název objektu</t>
  </si>
  <si>
    <t>EČO</t>
  </si>
  <si>
    <t>Název části</t>
  </si>
  <si>
    <t>Místo</t>
  </si>
  <si>
    <t>IČ</t>
  </si>
  <si>
    <t>DIČ</t>
  </si>
  <si>
    <t>Objednavatel</t>
  </si>
  <si>
    <t>Projektant</t>
  </si>
  <si>
    <t>Zhotovitel</t>
  </si>
  <si>
    <t>Rozpočet číslo</t>
  </si>
  <si>
    <t>Zpracoval</t>
  </si>
  <si>
    <t>Dne</t>
  </si>
  <si>
    <t>Položek</t>
  </si>
  <si>
    <t xml:space="preserve"> Rozpočtové náklady v  Kč bez DPH</t>
  </si>
  <si>
    <t>Položka</t>
  </si>
  <si>
    <t xml:space="preserve">  cena materiál</t>
  </si>
  <si>
    <t>cena montáž</t>
  </si>
  <si>
    <t>Vedlejší a přepravní náklady</t>
  </si>
  <si>
    <t>Dokumentace skutečného stavu</t>
  </si>
  <si>
    <t>Celkem</t>
  </si>
  <si>
    <t>Celkové náklady</t>
  </si>
  <si>
    <t>Součet materiál + montáž</t>
  </si>
  <si>
    <t>Datum a podpis</t>
  </si>
  <si>
    <t>Razítko</t>
  </si>
  <si>
    <t>DPH</t>
  </si>
  <si>
    <t>15%</t>
  </si>
  <si>
    <t>Objednávatel</t>
  </si>
  <si>
    <t>21%</t>
  </si>
  <si>
    <t>Cena s DPH</t>
  </si>
  <si>
    <t>Přípočty a odpočty</t>
  </si>
  <si>
    <t>Dodávky objednavatele</t>
  </si>
  <si>
    <t>Klouzavá doložka</t>
  </si>
  <si>
    <t>Zvýhodnění + -</t>
  </si>
  <si>
    <t>Nemocnice  Havířov</t>
  </si>
  <si>
    <t>páteřní optická síť</t>
  </si>
  <si>
    <t>délka kabelové trasy</t>
  </si>
  <si>
    <t>měření a certifikace</t>
  </si>
  <si>
    <t>montážní sada</t>
  </si>
  <si>
    <t>optická kazeta</t>
  </si>
  <si>
    <t>lišta vkládací LV 40x20, bílá</t>
  </si>
  <si>
    <t>Datový rozvaděč 2 - blok G, 2. NP</t>
  </si>
  <si>
    <t>kabelový žlab, drátěný 50x50mm</t>
  </si>
  <si>
    <t>drobný instalační materiál</t>
  </si>
  <si>
    <t>vyvazovací panel, kovový</t>
  </si>
  <si>
    <t>lišta vkládací LV 60x40, bílá</t>
  </si>
  <si>
    <t>Datový rozvaděč 3 - blok E, 5. NP</t>
  </si>
  <si>
    <t>Datový rozvaděč 4 - blok O, 1. PP</t>
  </si>
  <si>
    <t>Datový rozvaděč 5 - blok P, 1. PP</t>
  </si>
  <si>
    <t>Datový rozvaděč 6 - blok V, 1. PP</t>
  </si>
  <si>
    <t>Datový rozvaděč 8 - blok F, 2. NP</t>
  </si>
  <si>
    <t>Datový rozvaděč 9 - blok N, 1. NP</t>
  </si>
  <si>
    <t>Datový rozvaděč 10 - blok S, 2. NP</t>
  </si>
  <si>
    <t>Datový rozvaděč 11 - blok E, 1. NP</t>
  </si>
  <si>
    <t>Datový rozvaděč 12 - blok M, 1. NP</t>
  </si>
  <si>
    <t>Datový rozvaděč 13 - blok F, 4. NP</t>
  </si>
  <si>
    <t>Datový rozvaděč 14 - blok G, 1. NP</t>
  </si>
  <si>
    <t>Datový rozvaděč 15 - blok A, 3. NP</t>
  </si>
  <si>
    <t>Datový rozvaděč 16 - blok E, 7. NP</t>
  </si>
  <si>
    <t>Datový rozvaděč 17 - blok R, 1. NP</t>
  </si>
  <si>
    <t>Datový rozvaděč 18 - blok A, 2. NP</t>
  </si>
  <si>
    <t>Datový rozvaděč 19 - blok E, 7. NP</t>
  </si>
  <si>
    <t>Datový rozvaděč 20 - blok T, 1. NP</t>
  </si>
  <si>
    <t>optická spojka MM, OM4, LC-LC, duplex</t>
  </si>
  <si>
    <t>pigtail MM, OM4, LC, 1m</t>
  </si>
  <si>
    <t>popis optických van a kabelů</t>
  </si>
  <si>
    <t>Datový rozvaděč, 9U, 450mm hl., nástěnný</t>
  </si>
  <si>
    <t>RD6</t>
  </si>
  <si>
    <t>Hlavní propoj k RD7</t>
  </si>
  <si>
    <t>elektroinstalační trubka, tuhá, 20mm (vč. Příchytek)</t>
  </si>
  <si>
    <t>elektroinstalační trubka, ohebná, 20mm (vč. Příchytek)</t>
  </si>
  <si>
    <t>požární ucpávka</t>
  </si>
  <si>
    <t>Prostup stropem</t>
  </si>
  <si>
    <t>Prostup zdí, nad 15 cm</t>
  </si>
  <si>
    <t>Datový rozvaděč 1 - blok E, 2. NP</t>
  </si>
  <si>
    <t>optická vana 2U pro pasivní provaření kabeláže</t>
  </si>
  <si>
    <t>počet vláken hlavní trasy:</t>
  </si>
  <si>
    <t>počet vláken v rozvaděči</t>
  </si>
  <si>
    <t>čelní panel optické vany</t>
  </si>
  <si>
    <t>Datový rozvaděč, 42U, 800x1000 vč. Příslušenství</t>
  </si>
  <si>
    <t>přepojení aktivních prvků a kabeláže ze stávajícího DR</t>
  </si>
  <si>
    <t>reorganizace a popis stávající datové kabeláže</t>
  </si>
  <si>
    <t>Datový rozvaděč 7 - blok R, 2. NP - Centrální</t>
  </si>
  <si>
    <t>Switch - 48G port, 4x SFP, L3 Dynamic, IRF stacking</t>
  </si>
  <si>
    <t>optická spojka SM, 9/125 µm, LC-LC, duplex</t>
  </si>
  <si>
    <t>optický patchcord SM, 9/125 µm, 2m, LC-LC</t>
  </si>
  <si>
    <t>HPE 1G SFP LC SM Transceiver</t>
  </si>
  <si>
    <t>optická vana s čelem, 24x LC</t>
  </si>
  <si>
    <t>optický kabel SM, 9/125 µm,  8 vláken</t>
  </si>
  <si>
    <t>optický kabel SM, 9/125 µm,  12 vláken</t>
  </si>
  <si>
    <t>optický kabel SM, 9/125 µm,  24 vláken</t>
  </si>
  <si>
    <t>optický kabel SM, 9/125 µm,  48 vláken</t>
  </si>
  <si>
    <t>pigtail SM, 9/125 µm, LC, 1m</t>
  </si>
  <si>
    <t>optický kabel SM, 9/125 µm  8 vláken</t>
  </si>
  <si>
    <t>Školení administrátorů</t>
  </si>
  <si>
    <t>Servisní podpora (2 roky)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</si>
</sst>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Kč&quot;"/>
    <numFmt numFmtId="165" formatCode="_-* #,##0.00\ [$Kč-405]_-;\-* #,##0.00\ [$Kč-405]_-;_-* &quot;-&quot;??\ [$Kč-405]_-;_-@_-"/>
    <numFmt numFmtId="166" formatCode="#,##0\ &quot;Kč&quot;"/>
    <numFmt numFmtId="167" formatCode="#"/>
    <numFmt numFmtId="168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sz val="8"/>
      <name val="Tahoma"/>
      <family val="2"/>
    </font>
    <font>
      <u val="single"/>
      <sz val="8"/>
      <color indexed="12"/>
      <name val="Tahoma"/>
      <family val="2"/>
    </font>
    <font>
      <b/>
      <sz val="20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1"/>
      <color rgb="FFFF0000"/>
      <name val="Calibri"/>
      <family val="2"/>
      <scheme val="minor"/>
    </font>
    <font>
      <sz val="7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48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8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164" fontId="0" fillId="0" borderId="0" xfId="0" applyNumberFormat="1" applyBorder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164" fontId="3" fillId="0" borderId="3" xfId="0" applyNumberFormat="1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164" fontId="3" fillId="0" borderId="5" xfId="0" applyNumberFormat="1" applyFont="1" applyFill="1" applyBorder="1"/>
    <xf numFmtId="0" fontId="7" fillId="0" borderId="0" xfId="20" applyFont="1" applyFill="1" applyAlignment="1" applyProtection="1">
      <alignment/>
      <protection/>
    </xf>
    <xf numFmtId="0" fontId="3" fillId="0" borderId="6" xfId="0" applyFont="1" applyFill="1" applyBorder="1"/>
    <xf numFmtId="0" fontId="3" fillId="0" borderId="7" xfId="0" applyFont="1" applyFill="1" applyBorder="1"/>
    <xf numFmtId="164" fontId="3" fillId="0" borderId="8" xfId="0" applyNumberFormat="1" applyFont="1" applyFill="1" applyBorder="1"/>
    <xf numFmtId="49" fontId="4" fillId="0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Border="1"/>
    <xf numFmtId="164" fontId="3" fillId="0" borderId="0" xfId="0" applyNumberFormat="1" applyFont="1" applyFill="1" applyBorder="1"/>
    <xf numFmtId="0" fontId="2" fillId="0" borderId="7" xfId="0" applyFont="1" applyBorder="1" applyAlignment="1">
      <alignment/>
    </xf>
    <xf numFmtId="0" fontId="0" fillId="0" borderId="4" xfId="0" applyBorder="1" applyAlignment="1">
      <alignment horizontal="center"/>
    </xf>
    <xf numFmtId="0" fontId="3" fillId="0" borderId="0" xfId="0" applyFont="1" applyFill="1"/>
    <xf numFmtId="0" fontId="6" fillId="0" borderId="0" xfId="0" applyFont="1" applyFill="1" applyBorder="1" applyAlignment="1">
      <alignment horizontal="center"/>
    </xf>
    <xf numFmtId="2" fontId="0" fillId="0" borderId="0" xfId="0" applyNumberFormat="1" applyFill="1"/>
    <xf numFmtId="165" fontId="0" fillId="0" borderId="0" xfId="0" applyNumberFormat="1" applyFill="1" applyBorder="1"/>
    <xf numFmtId="0" fontId="0" fillId="0" borderId="0" xfId="0" applyFill="1"/>
    <xf numFmtId="14" fontId="0" fillId="0" borderId="0" xfId="0" applyNumberFormat="1" applyAlignment="1">
      <alignment horizontal="left"/>
    </xf>
    <xf numFmtId="0" fontId="6" fillId="2" borderId="7" xfId="0" applyFont="1" applyFill="1" applyBorder="1" applyAlignment="1">
      <alignment horizontal="left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166" fontId="0" fillId="0" borderId="0" xfId="0" applyNumberFormat="1" applyFill="1" applyBorder="1"/>
    <xf numFmtId="9" fontId="0" fillId="0" borderId="0" xfId="24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/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165" fontId="6" fillId="2" borderId="7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1" fillId="0" borderId="9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2" fillId="0" borderId="11" xfId="0" applyNumberFormat="1" applyFont="1" applyFill="1" applyBorder="1" applyAlignment="1" applyProtection="1">
      <alignment vertical="center"/>
      <protection/>
    </xf>
    <xf numFmtId="0" fontId="11" fillId="0" borderId="12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167" fontId="13" fillId="0" borderId="1" xfId="0" applyNumberFormat="1" applyFont="1" applyFill="1" applyBorder="1" applyAlignment="1" applyProtection="1">
      <alignment vertical="center"/>
      <protection/>
    </xf>
    <xf numFmtId="0" fontId="11" fillId="0" borderId="2" xfId="0" applyNumberFormat="1" applyFont="1" applyFill="1" applyBorder="1" applyAlignment="1" applyProtection="1">
      <alignment vertical="center"/>
      <protection/>
    </xf>
    <xf numFmtId="0" fontId="11" fillId="0" borderId="2" xfId="0" applyNumberFormat="1" applyFont="1" applyFill="1" applyBorder="1" applyAlignment="1" applyProtection="1">
      <alignment horizontal="right" vertical="center"/>
      <protection/>
    </xf>
    <xf numFmtId="167" fontId="11" fillId="0" borderId="3" xfId="0" applyNumberFormat="1" applyFont="1" applyFill="1" applyBorder="1" applyAlignment="1" applyProtection="1">
      <alignment vertical="center"/>
      <protection/>
    </xf>
    <xf numFmtId="167" fontId="11" fillId="0" borderId="0" xfId="0" applyNumberFormat="1" applyFont="1" applyFill="1" applyAlignment="1" applyProtection="1">
      <alignment vertical="center"/>
      <protection/>
    </xf>
    <xf numFmtId="167" fontId="11" fillId="0" borderId="1" xfId="0" applyNumberFormat="1" applyFont="1" applyFill="1" applyBorder="1" applyAlignment="1" applyProtection="1">
      <alignment vertical="center"/>
      <protection/>
    </xf>
    <xf numFmtId="0" fontId="11" fillId="0" borderId="3" xfId="0" applyNumberFormat="1" applyFont="1" applyFill="1" applyBorder="1" applyAlignment="1" applyProtection="1">
      <alignment vertical="center"/>
      <protection/>
    </xf>
    <xf numFmtId="0" fontId="12" fillId="0" borderId="13" xfId="0" applyNumberFormat="1" applyFont="1" applyFill="1" applyBorder="1" applyAlignment="1" applyProtection="1">
      <alignment vertical="center"/>
      <protection/>
    </xf>
    <xf numFmtId="167" fontId="13" fillId="0" borderId="4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horizontal="right" vertical="center"/>
      <protection/>
    </xf>
    <xf numFmtId="167" fontId="11" fillId="0" borderId="5" xfId="0" applyNumberFormat="1" applyFont="1" applyFill="1" applyBorder="1" applyAlignment="1" applyProtection="1">
      <alignment vertical="center"/>
      <protection/>
    </xf>
    <xf numFmtId="167" fontId="11" fillId="0" borderId="4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 vertical="center"/>
      <protection/>
    </xf>
    <xf numFmtId="167" fontId="13" fillId="0" borderId="6" xfId="0" applyNumberFormat="1" applyFont="1" applyFill="1" applyBorder="1" applyAlignment="1" applyProtection="1">
      <alignment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7" xfId="0" applyNumberFormat="1" applyFont="1" applyFill="1" applyBorder="1" applyAlignment="1" applyProtection="1">
      <alignment horizontal="right" vertical="center"/>
      <protection/>
    </xf>
    <xf numFmtId="167" fontId="11" fillId="0" borderId="8" xfId="0" applyNumberFormat="1" applyFont="1" applyFill="1" applyBorder="1" applyAlignment="1" applyProtection="1">
      <alignment vertical="center"/>
      <protection/>
    </xf>
    <xf numFmtId="167" fontId="11" fillId="0" borderId="6" xfId="0" applyNumberFormat="1" applyFont="1" applyFill="1" applyBorder="1" applyAlignment="1" applyProtection="1">
      <alignment vertical="center"/>
      <protection/>
    </xf>
    <xf numFmtId="0" fontId="11" fillId="0" borderId="8" xfId="0" applyNumberFormat="1" applyFont="1" applyFill="1" applyBorder="1" applyAlignment="1" applyProtection="1">
      <alignment vertical="center"/>
      <protection/>
    </xf>
    <xf numFmtId="167" fontId="11" fillId="0" borderId="14" xfId="0" applyNumberFormat="1" applyFont="1" applyFill="1" applyBorder="1" applyAlignment="1" applyProtection="1">
      <alignment vertical="center"/>
      <protection/>
    </xf>
    <xf numFmtId="167" fontId="11" fillId="0" borderId="15" xfId="0" applyNumberFormat="1" applyFont="1" applyFill="1" applyBorder="1" applyAlignment="1" applyProtection="1">
      <alignment vertical="center"/>
      <protection/>
    </xf>
    <xf numFmtId="0" fontId="11" fillId="0" borderId="16" xfId="0" applyNumberFormat="1" applyFont="1" applyFill="1" applyBorder="1" applyAlignment="1" applyProtection="1">
      <alignment vertical="center"/>
      <protection/>
    </xf>
    <xf numFmtId="0" fontId="11" fillId="0" borderId="17" xfId="0" applyNumberFormat="1" applyFont="1" applyFill="1" applyBorder="1" applyAlignment="1" applyProtection="1">
      <alignment vertical="center"/>
      <protection/>
    </xf>
    <xf numFmtId="14" fontId="11" fillId="0" borderId="14" xfId="0" applyNumberFormat="1" applyFont="1" applyFill="1" applyBorder="1" applyAlignment="1" applyProtection="1">
      <alignment vertical="center"/>
      <protection/>
    </xf>
    <xf numFmtId="3" fontId="11" fillId="0" borderId="14" xfId="0" applyNumberFormat="1" applyFont="1" applyFill="1" applyBorder="1" applyAlignment="1" applyProtection="1">
      <alignment horizontal="right" vertical="center"/>
      <protection/>
    </xf>
    <xf numFmtId="0" fontId="11" fillId="0" borderId="18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vertical="center"/>
      <protection/>
    </xf>
    <xf numFmtId="0" fontId="12" fillId="0" borderId="20" xfId="0" applyNumberFormat="1" applyFont="1" applyFill="1" applyBorder="1" applyAlignment="1" applyProtection="1">
      <alignment vertical="center"/>
      <protection/>
    </xf>
    <xf numFmtId="0" fontId="14" fillId="0" borderId="21" xfId="0" applyNumberFormat="1" applyFont="1" applyFill="1" applyBorder="1" applyAlignment="1" applyProtection="1">
      <alignment vertical="center"/>
      <protection/>
    </xf>
    <xf numFmtId="0" fontId="14" fillId="0" borderId="22" xfId="0" applyNumberFormat="1" applyFont="1" applyFill="1" applyBorder="1" applyAlignment="1" applyProtection="1">
      <alignment vertical="center"/>
      <protection/>
    </xf>
    <xf numFmtId="167" fontId="15" fillId="0" borderId="22" xfId="0" applyNumberFormat="1" applyFont="1" applyFill="1" applyBorder="1" applyAlignment="1" applyProtection="1">
      <alignment vertical="center"/>
      <protection/>
    </xf>
    <xf numFmtId="167" fontId="14" fillId="0" borderId="22" xfId="0" applyNumberFormat="1" applyFont="1" applyFill="1" applyBorder="1" applyAlignment="1" applyProtection="1">
      <alignment horizontal="left" vertical="center"/>
      <protection/>
    </xf>
    <xf numFmtId="0" fontId="14" fillId="0" borderId="23" xfId="0" applyNumberFormat="1" applyFont="1" applyFill="1" applyBorder="1" applyAlignment="1" applyProtection="1">
      <alignment vertical="center"/>
      <protection/>
    </xf>
    <xf numFmtId="0" fontId="16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left" vertical="center"/>
      <protection/>
    </xf>
    <xf numFmtId="0" fontId="16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5" xfId="0" applyNumberFormat="1" applyFont="1" applyFill="1" applyBorder="1" applyAlignment="1" applyProtection="1">
      <alignment horizontal="center" vertical="center"/>
      <protection/>
    </xf>
    <xf numFmtId="0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22" xfId="0" applyNumberFormat="1" applyFont="1" applyFill="1" applyBorder="1" applyAlignment="1" applyProtection="1">
      <alignment horizontal="right" vertical="center"/>
      <protection/>
    </xf>
    <xf numFmtId="0" fontId="14" fillId="0" borderId="23" xfId="0" applyNumberFormat="1" applyFont="1" applyFill="1" applyBorder="1" applyAlignment="1" applyProtection="1">
      <alignment horizontal="left" vertical="center"/>
      <protection/>
    </xf>
    <xf numFmtId="0" fontId="17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2" xfId="0" applyNumberFormat="1" applyFont="1" applyFill="1" applyBorder="1" applyAlignment="1" applyProtection="1">
      <alignment vertical="center"/>
      <protection/>
    </xf>
    <xf numFmtId="0" fontId="17" fillId="0" borderId="2" xfId="0" applyNumberFormat="1" applyFont="1" applyFill="1" applyBorder="1" applyAlignment="1" applyProtection="1">
      <alignment vertical="center"/>
      <protection/>
    </xf>
    <xf numFmtId="3" fontId="17" fillId="0" borderId="2" xfId="0" applyNumberFormat="1" applyFont="1" applyFill="1" applyBorder="1" applyAlignment="1" applyProtection="1">
      <alignment vertical="center"/>
      <protection/>
    </xf>
    <xf numFmtId="3" fontId="12" fillId="0" borderId="2" xfId="0" applyNumberFormat="1" applyFont="1" applyFill="1" applyBorder="1" applyAlignment="1" applyProtection="1">
      <alignment vertical="center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4" fontId="17" fillId="0" borderId="2" xfId="0" applyNumberFormat="1" applyFont="1" applyFill="1" applyBorder="1" applyAlignment="1" applyProtection="1">
      <alignment vertical="center"/>
      <protection/>
    </xf>
    <xf numFmtId="3" fontId="12" fillId="0" borderId="27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3" fontId="17" fillId="0" borderId="16" xfId="0" applyNumberFormat="1" applyFont="1" applyFill="1" applyBorder="1" applyAlignment="1" applyProtection="1">
      <alignment vertical="center"/>
      <protection/>
    </xf>
    <xf numFmtId="3" fontId="12" fillId="0" borderId="16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4" fontId="17" fillId="0" borderId="16" xfId="0" applyNumberFormat="1" applyFont="1" applyFill="1" applyBorder="1" applyAlignment="1" applyProtection="1">
      <alignment vertical="center"/>
      <protection/>
    </xf>
    <xf numFmtId="0" fontId="17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vertical="center"/>
      <protection/>
    </xf>
    <xf numFmtId="0" fontId="17" fillId="0" borderId="29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3" fontId="12" fillId="0" borderId="29" xfId="0" applyNumberFormat="1" applyFont="1" applyFill="1" applyBorder="1" applyAlignment="1" applyProtection="1">
      <alignment vertical="center"/>
      <protection/>
    </xf>
    <xf numFmtId="0" fontId="12" fillId="0" borderId="29" xfId="0" applyNumberFormat="1" applyFont="1" applyFill="1" applyBorder="1" applyAlignment="1" applyProtection="1">
      <alignment horizontal="center" vertical="center"/>
      <protection/>
    </xf>
    <xf numFmtId="0" fontId="18" fillId="0" borderId="30" xfId="0" applyNumberFormat="1" applyFont="1" applyFill="1" applyBorder="1" applyAlignment="1" applyProtection="1">
      <alignment vertical="center"/>
      <protection/>
    </xf>
    <xf numFmtId="4" fontId="17" fillId="0" borderId="29" xfId="0" applyNumberFormat="1" applyFont="1" applyFill="1" applyBorder="1" applyAlignment="1" applyProtection="1">
      <alignment vertical="center"/>
      <protection/>
    </xf>
    <xf numFmtId="0" fontId="17" fillId="0" borderId="30" xfId="0" applyNumberFormat="1" applyFont="1" applyFill="1" applyBorder="1" applyAlignment="1" applyProtection="1">
      <alignment vertical="center"/>
      <protection/>
    </xf>
    <xf numFmtId="3" fontId="12" fillId="0" borderId="31" xfId="0" applyNumberFormat="1" applyFont="1" applyFill="1" applyBorder="1" applyAlignment="1" applyProtection="1">
      <alignment vertical="center"/>
      <protection/>
    </xf>
    <xf numFmtId="0" fontId="17" fillId="0" borderId="32" xfId="0" applyNumberFormat="1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3" fontId="17" fillId="0" borderId="19" xfId="0" applyNumberFormat="1" applyFont="1" applyFill="1" applyBorder="1" applyAlignment="1" applyProtection="1">
      <alignment vertical="center"/>
      <protection/>
    </xf>
    <xf numFmtId="3" fontId="12" fillId="0" borderId="19" xfId="0" applyNumberFormat="1" applyFont="1" applyFill="1" applyBorder="1" applyAlignment="1" applyProtection="1">
      <alignment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33" xfId="0" applyNumberFormat="1" applyFont="1" applyFill="1" applyBorder="1" applyAlignment="1" applyProtection="1">
      <alignment vertical="center"/>
      <protection/>
    </xf>
    <xf numFmtId="4" fontId="17" fillId="0" borderId="19" xfId="0" applyNumberFormat="1" applyFont="1" applyFill="1" applyBorder="1" applyAlignment="1" applyProtection="1">
      <alignment vertical="center"/>
      <protection/>
    </xf>
    <xf numFmtId="3" fontId="12" fillId="0" borderId="20" xfId="0" applyNumberFormat="1" applyFont="1" applyFill="1" applyBorder="1" applyAlignment="1" applyProtection="1">
      <alignment vertic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2" fillId="0" borderId="19" xfId="0" applyNumberFormat="1" applyFont="1" applyFill="1" applyBorder="1" applyAlignment="1" applyProtection="1">
      <alignment vertical="center"/>
      <protection/>
    </xf>
    <xf numFmtId="0" fontId="19" fillId="0" borderId="19" xfId="0" applyNumberFormat="1" applyFont="1" applyFill="1" applyBorder="1" applyAlignment="1" applyProtection="1">
      <alignment vertical="center"/>
      <protection/>
    </xf>
    <xf numFmtId="0" fontId="12" fillId="0" borderId="33" xfId="0" applyNumberFormat="1" applyFont="1" applyFill="1" applyBorder="1" applyAlignment="1" applyProtection="1">
      <alignment vertical="center"/>
      <protection/>
    </xf>
    <xf numFmtId="0" fontId="19" fillId="0" borderId="34" xfId="0" applyNumberFormat="1" applyFont="1" applyFill="1" applyBorder="1" applyAlignment="1" applyProtection="1">
      <alignment vertical="center"/>
      <protection/>
    </xf>
    <xf numFmtId="0" fontId="12" fillId="0" borderId="12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2" fillId="0" borderId="5" xfId="0" applyNumberFormat="1" applyFont="1" applyFill="1" applyBorder="1" applyAlignment="1" applyProtection="1">
      <alignment vertical="center"/>
      <protection/>
    </xf>
    <xf numFmtId="0" fontId="12" fillId="0" borderId="4" xfId="0" applyNumberFormat="1" applyFont="1" applyFill="1" applyBorder="1" applyAlignment="1" applyProtection="1">
      <alignment vertical="center"/>
      <protection/>
    </xf>
    <xf numFmtId="168" fontId="19" fillId="0" borderId="0" xfId="0" applyNumberFormat="1" applyFont="1" applyFill="1" applyAlignment="1" applyProtection="1">
      <alignment vertical="center"/>
      <protection/>
    </xf>
    <xf numFmtId="168" fontId="12" fillId="0" borderId="13" xfId="0" applyNumberFormat="1" applyFont="1" applyFill="1" applyBorder="1" applyAlignment="1" applyProtection="1">
      <alignment vertical="center"/>
      <protection/>
    </xf>
    <xf numFmtId="4" fontId="14" fillId="0" borderId="22" xfId="0" applyNumberFormat="1" applyFont="1" applyFill="1" applyBorder="1" applyAlignment="1" applyProtection="1">
      <alignment vertical="center"/>
      <protection/>
    </xf>
    <xf numFmtId="0" fontId="17" fillId="0" borderId="35" xfId="0" applyNumberFormat="1" applyFont="1" applyFill="1" applyBorder="1" applyAlignment="1" applyProtection="1">
      <alignment horizontal="left"/>
      <protection/>
    </xf>
    <xf numFmtId="0" fontId="12" fillId="0" borderId="7" xfId="0" applyNumberFormat="1" applyFont="1" applyFill="1" applyBorder="1" applyAlignment="1" applyProtection="1">
      <alignment vertical="center"/>
      <protection/>
    </xf>
    <xf numFmtId="0" fontId="19" fillId="0" borderId="7" xfId="0" applyNumberFormat="1" applyFont="1" applyFill="1" applyBorder="1" applyAlignment="1" applyProtection="1">
      <alignment vertical="center"/>
      <protection/>
    </xf>
    <xf numFmtId="0" fontId="12" fillId="0" borderId="8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left"/>
      <protection/>
    </xf>
    <xf numFmtId="0" fontId="12" fillId="0" borderId="36" xfId="0" applyNumberFormat="1" applyFont="1" applyFill="1" applyBorder="1" applyAlignment="1" applyProtection="1">
      <alignment vertical="center"/>
      <protection/>
    </xf>
    <xf numFmtId="0" fontId="17" fillId="0" borderId="37" xfId="0" applyNumberFormat="1" applyFont="1" applyFill="1" applyBorder="1" applyAlignment="1" applyProtection="1">
      <alignment horizontal="center" vertical="center"/>
      <protection/>
    </xf>
    <xf numFmtId="1" fontId="17" fillId="0" borderId="38" xfId="0" applyNumberFormat="1" applyFont="1" applyFill="1" applyBorder="1" applyAlignment="1" applyProtection="1" quotePrefix="1">
      <alignment horizontal="right" vertical="center"/>
      <protection/>
    </xf>
    <xf numFmtId="4" fontId="17" fillId="0" borderId="39" xfId="0" applyNumberFormat="1" applyFont="1" applyFill="1" applyBorder="1" applyAlignment="1" applyProtection="1">
      <alignment vertical="center"/>
      <protection/>
    </xf>
    <xf numFmtId="9" fontId="17" fillId="0" borderId="40" xfId="0" applyNumberFormat="1" applyFont="1" applyFill="1" applyBorder="1" applyAlignment="1" applyProtection="1">
      <alignment vertical="center"/>
      <protection/>
    </xf>
    <xf numFmtId="4" fontId="17" fillId="0" borderId="7" xfId="0" applyNumberFormat="1" applyFont="1" applyFill="1" applyBorder="1" applyAlignment="1" applyProtection="1">
      <alignment vertical="center"/>
      <protection/>
    </xf>
    <xf numFmtId="4" fontId="12" fillId="0" borderId="41" xfId="0" applyNumberFormat="1" applyFont="1" applyFill="1" applyBorder="1" applyAlignment="1" applyProtection="1">
      <alignment vertical="center"/>
      <protection/>
    </xf>
    <xf numFmtId="0" fontId="14" fillId="0" borderId="12" xfId="0" applyNumberFormat="1" applyFont="1" applyFill="1" applyBorder="1" applyAlignment="1" applyProtection="1">
      <alignment vertical="center"/>
      <protection/>
    </xf>
    <xf numFmtId="0" fontId="19" fillId="0" borderId="4" xfId="0" applyNumberFormat="1" applyFont="1" applyFill="1" applyBorder="1" applyAlignment="1" applyProtection="1">
      <alignment vertical="center"/>
      <protection/>
    </xf>
    <xf numFmtId="1" fontId="17" fillId="0" borderId="42" xfId="0" applyNumberFormat="1" applyFont="1" applyFill="1" applyBorder="1" applyAlignment="1" applyProtection="1" quotePrefix="1">
      <alignment horizontal="right" vertical="center"/>
      <protection/>
    </xf>
    <xf numFmtId="4" fontId="17" fillId="0" borderId="43" xfId="0" applyNumberFormat="1" applyFont="1" applyFill="1" applyBorder="1" applyAlignment="1" applyProtection="1">
      <alignment vertical="center"/>
      <protection/>
    </xf>
    <xf numFmtId="9" fontId="17" fillId="0" borderId="31" xfId="0" applyNumberFormat="1" applyFont="1" applyFill="1" applyBorder="1" applyAlignment="1" applyProtection="1">
      <alignment vertical="center"/>
      <protection/>
    </xf>
    <xf numFmtId="4" fontId="12" fillId="0" borderId="31" xfId="0" applyNumberFormat="1" applyFont="1" applyFill="1" applyBorder="1" applyAlignment="1" applyProtection="1">
      <alignment vertical="center"/>
      <protection/>
    </xf>
    <xf numFmtId="0" fontId="19" fillId="0" borderId="12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vertical="center"/>
      <protection/>
    </xf>
    <xf numFmtId="0" fontId="12" fillId="0" borderId="32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vertical="center"/>
      <protection/>
    </xf>
    <xf numFmtId="0" fontId="17" fillId="0" borderId="20" xfId="0" applyNumberFormat="1" applyFont="1" applyFill="1" applyBorder="1" applyAlignment="1" applyProtection="1">
      <alignment vertical="center"/>
      <protection/>
    </xf>
    <xf numFmtId="4" fontId="12" fillId="0" borderId="23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14" fillId="0" borderId="44" xfId="0" applyNumberFormat="1" applyFont="1" applyFill="1" applyBorder="1" applyAlignment="1" applyProtection="1">
      <alignment vertical="center"/>
      <protection/>
    </xf>
    <xf numFmtId="0" fontId="12" fillId="0" borderId="2" xfId="0" applyNumberFormat="1" applyFont="1" applyFill="1" applyBorder="1" applyAlignment="1" applyProtection="1">
      <alignment vertical="center"/>
      <protection/>
    </xf>
    <xf numFmtId="0" fontId="12" fillId="0" borderId="3" xfId="0" applyNumberFormat="1" applyFont="1" applyFill="1" applyBorder="1" applyAlignment="1" applyProtection="1">
      <alignment vertical="center"/>
      <protection/>
    </xf>
    <xf numFmtId="0" fontId="19" fillId="0" borderId="2" xfId="0" applyNumberFormat="1" applyFont="1" applyFill="1" applyBorder="1" applyAlignment="1" applyProtection="1">
      <alignment vertical="center"/>
      <protection/>
    </xf>
    <xf numFmtId="0" fontId="12" fillId="0" borderId="27" xfId="0" applyNumberFormat="1" applyFont="1" applyFill="1" applyBorder="1" applyAlignment="1" applyProtection="1">
      <alignment vertical="center"/>
      <protection/>
    </xf>
    <xf numFmtId="0" fontId="12" fillId="0" borderId="4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3" fontId="12" fillId="0" borderId="15" xfId="0" applyNumberFormat="1" applyFont="1" applyFill="1" applyBorder="1" applyAlignment="1" applyProtection="1">
      <alignment vertical="center"/>
      <protection/>
    </xf>
    <xf numFmtId="3" fontId="12" fillId="0" borderId="41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17" fillId="0" borderId="34" xfId="0" applyNumberFormat="1" applyFont="1" applyFill="1" applyBorder="1" applyAlignment="1" applyProtection="1">
      <alignment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0" fontId="17" fillId="0" borderId="43" xfId="0" applyNumberFormat="1" applyFont="1" applyFill="1" applyBorder="1" applyAlignment="1" applyProtection="1">
      <alignment vertical="center"/>
      <protection/>
    </xf>
    <xf numFmtId="3" fontId="12" fillId="0" borderId="43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center"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/>
    </xf>
    <xf numFmtId="1" fontId="0" fillId="0" borderId="0" xfId="0" applyNumberFormat="1" applyFill="1" applyBorder="1"/>
    <xf numFmtId="0" fontId="0" fillId="3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>
      <alignment horizontal="right"/>
    </xf>
    <xf numFmtId="4" fontId="21" fillId="0" borderId="16" xfId="0" applyNumberFormat="1" applyFont="1" applyFill="1" applyBorder="1" applyAlignment="1" applyProtection="1">
      <alignment vertical="center"/>
      <protection/>
    </xf>
    <xf numFmtId="0" fontId="3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Border="1"/>
    <xf numFmtId="0" fontId="1" fillId="0" borderId="23" xfId="0" applyFont="1" applyBorder="1"/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46" xfId="0" applyNumberFormat="1" applyFont="1" applyFill="1" applyBorder="1" applyAlignment="1" applyProtection="1">
      <alignment horizontal="center" vertical="center"/>
      <protection/>
    </xf>
    <xf numFmtId="0" fontId="14" fillId="0" borderId="47" xfId="0" applyNumberFormat="1" applyFont="1" applyFill="1" applyBorder="1" applyAlignment="1" applyProtection="1">
      <alignment horizontal="center" vertical="center"/>
      <protection/>
    </xf>
    <xf numFmtId="0" fontId="14" fillId="0" borderId="4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textový odkaz 2" xfId="21"/>
    <cellStyle name="Normální 2" xfId="22"/>
    <cellStyle name="Normální 3" xfId="23"/>
    <cellStyle name="Procent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 topLeftCell="A10">
      <selection activeCell="V37" sqref="V37"/>
    </sheetView>
  </sheetViews>
  <sheetFormatPr defaultColWidth="9.140625" defaultRowHeight="15"/>
  <cols>
    <col min="1" max="2" width="2.7109375" style="0" customWidth="1"/>
    <col min="3" max="3" width="2.57421875" style="0" customWidth="1"/>
    <col min="4" max="4" width="7.57421875" style="0" customWidth="1"/>
    <col min="5" max="5" width="15.140625" style="0" customWidth="1"/>
    <col min="6" max="6" width="0.85546875" style="0" customWidth="1"/>
    <col min="7" max="7" width="2.7109375" style="0" customWidth="1"/>
    <col min="8" max="8" width="2.8515625" style="0" customWidth="1"/>
    <col min="9" max="9" width="9.57421875" style="0" customWidth="1"/>
    <col min="10" max="10" width="8.00390625" style="0" customWidth="1"/>
    <col min="11" max="11" width="0.71875" style="0" customWidth="1"/>
    <col min="12" max="12" width="5.140625" style="0" customWidth="1"/>
    <col min="13" max="13" width="4.00390625" style="0" customWidth="1"/>
    <col min="14" max="14" width="14.421875" style="0" customWidth="1"/>
    <col min="15" max="15" width="1.57421875" style="0" customWidth="1"/>
    <col min="16" max="16" width="15.140625" style="0" customWidth="1"/>
    <col min="17" max="17" width="0.9921875" style="0" customWidth="1"/>
    <col min="257" max="258" width="2.7109375" style="0" customWidth="1"/>
    <col min="259" max="259" width="2.57421875" style="0" customWidth="1"/>
    <col min="260" max="260" width="7.57421875" style="0" customWidth="1"/>
    <col min="261" max="261" width="15.140625" style="0" customWidth="1"/>
    <col min="262" max="262" width="0.85546875" style="0" customWidth="1"/>
    <col min="263" max="263" width="2.7109375" style="0" customWidth="1"/>
    <col min="264" max="264" width="2.8515625" style="0" customWidth="1"/>
    <col min="265" max="265" width="9.57421875" style="0" customWidth="1"/>
    <col min="266" max="266" width="8.00390625" style="0" customWidth="1"/>
    <col min="267" max="267" width="0.71875" style="0" customWidth="1"/>
    <col min="268" max="268" width="5.140625" style="0" customWidth="1"/>
    <col min="269" max="269" width="4.00390625" style="0" customWidth="1"/>
    <col min="270" max="270" width="14.421875" style="0" customWidth="1"/>
    <col min="271" max="271" width="1.57421875" style="0" customWidth="1"/>
    <col min="272" max="272" width="15.140625" style="0" customWidth="1"/>
    <col min="273" max="273" width="0.9921875" style="0" customWidth="1"/>
    <col min="513" max="514" width="2.7109375" style="0" customWidth="1"/>
    <col min="515" max="515" width="2.57421875" style="0" customWidth="1"/>
    <col min="516" max="516" width="7.57421875" style="0" customWidth="1"/>
    <col min="517" max="517" width="15.140625" style="0" customWidth="1"/>
    <col min="518" max="518" width="0.85546875" style="0" customWidth="1"/>
    <col min="519" max="519" width="2.7109375" style="0" customWidth="1"/>
    <col min="520" max="520" width="2.8515625" style="0" customWidth="1"/>
    <col min="521" max="521" width="9.57421875" style="0" customWidth="1"/>
    <col min="522" max="522" width="8.00390625" style="0" customWidth="1"/>
    <col min="523" max="523" width="0.71875" style="0" customWidth="1"/>
    <col min="524" max="524" width="5.140625" style="0" customWidth="1"/>
    <col min="525" max="525" width="4.00390625" style="0" customWidth="1"/>
    <col min="526" max="526" width="14.421875" style="0" customWidth="1"/>
    <col min="527" max="527" width="1.57421875" style="0" customWidth="1"/>
    <col min="528" max="528" width="15.140625" style="0" customWidth="1"/>
    <col min="529" max="529" width="0.9921875" style="0" customWidth="1"/>
    <col min="769" max="770" width="2.7109375" style="0" customWidth="1"/>
    <col min="771" max="771" width="2.57421875" style="0" customWidth="1"/>
    <col min="772" max="772" width="7.57421875" style="0" customWidth="1"/>
    <col min="773" max="773" width="15.140625" style="0" customWidth="1"/>
    <col min="774" max="774" width="0.85546875" style="0" customWidth="1"/>
    <col min="775" max="775" width="2.7109375" style="0" customWidth="1"/>
    <col min="776" max="776" width="2.8515625" style="0" customWidth="1"/>
    <col min="777" max="777" width="9.57421875" style="0" customWidth="1"/>
    <col min="778" max="778" width="8.00390625" style="0" customWidth="1"/>
    <col min="779" max="779" width="0.71875" style="0" customWidth="1"/>
    <col min="780" max="780" width="5.140625" style="0" customWidth="1"/>
    <col min="781" max="781" width="4.00390625" style="0" customWidth="1"/>
    <col min="782" max="782" width="14.421875" style="0" customWidth="1"/>
    <col min="783" max="783" width="1.57421875" style="0" customWidth="1"/>
    <col min="784" max="784" width="15.140625" style="0" customWidth="1"/>
    <col min="785" max="785" width="0.9921875" style="0" customWidth="1"/>
    <col min="1025" max="1026" width="2.7109375" style="0" customWidth="1"/>
    <col min="1027" max="1027" width="2.57421875" style="0" customWidth="1"/>
    <col min="1028" max="1028" width="7.57421875" style="0" customWidth="1"/>
    <col min="1029" max="1029" width="15.140625" style="0" customWidth="1"/>
    <col min="1030" max="1030" width="0.85546875" style="0" customWidth="1"/>
    <col min="1031" max="1031" width="2.7109375" style="0" customWidth="1"/>
    <col min="1032" max="1032" width="2.8515625" style="0" customWidth="1"/>
    <col min="1033" max="1033" width="9.57421875" style="0" customWidth="1"/>
    <col min="1034" max="1034" width="8.00390625" style="0" customWidth="1"/>
    <col min="1035" max="1035" width="0.71875" style="0" customWidth="1"/>
    <col min="1036" max="1036" width="5.140625" style="0" customWidth="1"/>
    <col min="1037" max="1037" width="4.00390625" style="0" customWidth="1"/>
    <col min="1038" max="1038" width="14.421875" style="0" customWidth="1"/>
    <col min="1039" max="1039" width="1.57421875" style="0" customWidth="1"/>
    <col min="1040" max="1040" width="15.140625" style="0" customWidth="1"/>
    <col min="1041" max="1041" width="0.9921875" style="0" customWidth="1"/>
    <col min="1281" max="1282" width="2.7109375" style="0" customWidth="1"/>
    <col min="1283" max="1283" width="2.57421875" style="0" customWidth="1"/>
    <col min="1284" max="1284" width="7.57421875" style="0" customWidth="1"/>
    <col min="1285" max="1285" width="15.140625" style="0" customWidth="1"/>
    <col min="1286" max="1286" width="0.85546875" style="0" customWidth="1"/>
    <col min="1287" max="1287" width="2.7109375" style="0" customWidth="1"/>
    <col min="1288" max="1288" width="2.8515625" style="0" customWidth="1"/>
    <col min="1289" max="1289" width="9.57421875" style="0" customWidth="1"/>
    <col min="1290" max="1290" width="8.00390625" style="0" customWidth="1"/>
    <col min="1291" max="1291" width="0.71875" style="0" customWidth="1"/>
    <col min="1292" max="1292" width="5.140625" style="0" customWidth="1"/>
    <col min="1293" max="1293" width="4.00390625" style="0" customWidth="1"/>
    <col min="1294" max="1294" width="14.421875" style="0" customWidth="1"/>
    <col min="1295" max="1295" width="1.57421875" style="0" customWidth="1"/>
    <col min="1296" max="1296" width="15.140625" style="0" customWidth="1"/>
    <col min="1297" max="1297" width="0.9921875" style="0" customWidth="1"/>
    <col min="1537" max="1538" width="2.7109375" style="0" customWidth="1"/>
    <col min="1539" max="1539" width="2.57421875" style="0" customWidth="1"/>
    <col min="1540" max="1540" width="7.57421875" style="0" customWidth="1"/>
    <col min="1541" max="1541" width="15.140625" style="0" customWidth="1"/>
    <col min="1542" max="1542" width="0.85546875" style="0" customWidth="1"/>
    <col min="1543" max="1543" width="2.7109375" style="0" customWidth="1"/>
    <col min="1544" max="1544" width="2.8515625" style="0" customWidth="1"/>
    <col min="1545" max="1545" width="9.57421875" style="0" customWidth="1"/>
    <col min="1546" max="1546" width="8.00390625" style="0" customWidth="1"/>
    <col min="1547" max="1547" width="0.71875" style="0" customWidth="1"/>
    <col min="1548" max="1548" width="5.140625" style="0" customWidth="1"/>
    <col min="1549" max="1549" width="4.00390625" style="0" customWidth="1"/>
    <col min="1550" max="1550" width="14.421875" style="0" customWidth="1"/>
    <col min="1551" max="1551" width="1.57421875" style="0" customWidth="1"/>
    <col min="1552" max="1552" width="15.140625" style="0" customWidth="1"/>
    <col min="1553" max="1553" width="0.9921875" style="0" customWidth="1"/>
    <col min="1793" max="1794" width="2.7109375" style="0" customWidth="1"/>
    <col min="1795" max="1795" width="2.57421875" style="0" customWidth="1"/>
    <col min="1796" max="1796" width="7.57421875" style="0" customWidth="1"/>
    <col min="1797" max="1797" width="15.140625" style="0" customWidth="1"/>
    <col min="1798" max="1798" width="0.85546875" style="0" customWidth="1"/>
    <col min="1799" max="1799" width="2.7109375" style="0" customWidth="1"/>
    <col min="1800" max="1800" width="2.8515625" style="0" customWidth="1"/>
    <col min="1801" max="1801" width="9.57421875" style="0" customWidth="1"/>
    <col min="1802" max="1802" width="8.00390625" style="0" customWidth="1"/>
    <col min="1803" max="1803" width="0.71875" style="0" customWidth="1"/>
    <col min="1804" max="1804" width="5.140625" style="0" customWidth="1"/>
    <col min="1805" max="1805" width="4.00390625" style="0" customWidth="1"/>
    <col min="1806" max="1806" width="14.421875" style="0" customWidth="1"/>
    <col min="1807" max="1807" width="1.57421875" style="0" customWidth="1"/>
    <col min="1808" max="1808" width="15.140625" style="0" customWidth="1"/>
    <col min="1809" max="1809" width="0.9921875" style="0" customWidth="1"/>
    <col min="2049" max="2050" width="2.7109375" style="0" customWidth="1"/>
    <col min="2051" max="2051" width="2.57421875" style="0" customWidth="1"/>
    <col min="2052" max="2052" width="7.57421875" style="0" customWidth="1"/>
    <col min="2053" max="2053" width="15.140625" style="0" customWidth="1"/>
    <col min="2054" max="2054" width="0.85546875" style="0" customWidth="1"/>
    <col min="2055" max="2055" width="2.7109375" style="0" customWidth="1"/>
    <col min="2056" max="2056" width="2.8515625" style="0" customWidth="1"/>
    <col min="2057" max="2057" width="9.57421875" style="0" customWidth="1"/>
    <col min="2058" max="2058" width="8.00390625" style="0" customWidth="1"/>
    <col min="2059" max="2059" width="0.71875" style="0" customWidth="1"/>
    <col min="2060" max="2060" width="5.140625" style="0" customWidth="1"/>
    <col min="2061" max="2061" width="4.00390625" style="0" customWidth="1"/>
    <col min="2062" max="2062" width="14.421875" style="0" customWidth="1"/>
    <col min="2063" max="2063" width="1.57421875" style="0" customWidth="1"/>
    <col min="2064" max="2064" width="15.140625" style="0" customWidth="1"/>
    <col min="2065" max="2065" width="0.9921875" style="0" customWidth="1"/>
    <col min="2305" max="2306" width="2.7109375" style="0" customWidth="1"/>
    <col min="2307" max="2307" width="2.57421875" style="0" customWidth="1"/>
    <col min="2308" max="2308" width="7.57421875" style="0" customWidth="1"/>
    <col min="2309" max="2309" width="15.140625" style="0" customWidth="1"/>
    <col min="2310" max="2310" width="0.85546875" style="0" customWidth="1"/>
    <col min="2311" max="2311" width="2.7109375" style="0" customWidth="1"/>
    <col min="2312" max="2312" width="2.8515625" style="0" customWidth="1"/>
    <col min="2313" max="2313" width="9.57421875" style="0" customWidth="1"/>
    <col min="2314" max="2314" width="8.00390625" style="0" customWidth="1"/>
    <col min="2315" max="2315" width="0.71875" style="0" customWidth="1"/>
    <col min="2316" max="2316" width="5.140625" style="0" customWidth="1"/>
    <col min="2317" max="2317" width="4.00390625" style="0" customWidth="1"/>
    <col min="2318" max="2318" width="14.421875" style="0" customWidth="1"/>
    <col min="2319" max="2319" width="1.57421875" style="0" customWidth="1"/>
    <col min="2320" max="2320" width="15.140625" style="0" customWidth="1"/>
    <col min="2321" max="2321" width="0.9921875" style="0" customWidth="1"/>
    <col min="2561" max="2562" width="2.7109375" style="0" customWidth="1"/>
    <col min="2563" max="2563" width="2.57421875" style="0" customWidth="1"/>
    <col min="2564" max="2564" width="7.57421875" style="0" customWidth="1"/>
    <col min="2565" max="2565" width="15.140625" style="0" customWidth="1"/>
    <col min="2566" max="2566" width="0.85546875" style="0" customWidth="1"/>
    <col min="2567" max="2567" width="2.7109375" style="0" customWidth="1"/>
    <col min="2568" max="2568" width="2.8515625" style="0" customWidth="1"/>
    <col min="2569" max="2569" width="9.57421875" style="0" customWidth="1"/>
    <col min="2570" max="2570" width="8.00390625" style="0" customWidth="1"/>
    <col min="2571" max="2571" width="0.71875" style="0" customWidth="1"/>
    <col min="2572" max="2572" width="5.140625" style="0" customWidth="1"/>
    <col min="2573" max="2573" width="4.00390625" style="0" customWidth="1"/>
    <col min="2574" max="2574" width="14.421875" style="0" customWidth="1"/>
    <col min="2575" max="2575" width="1.57421875" style="0" customWidth="1"/>
    <col min="2576" max="2576" width="15.140625" style="0" customWidth="1"/>
    <col min="2577" max="2577" width="0.9921875" style="0" customWidth="1"/>
    <col min="2817" max="2818" width="2.7109375" style="0" customWidth="1"/>
    <col min="2819" max="2819" width="2.57421875" style="0" customWidth="1"/>
    <col min="2820" max="2820" width="7.57421875" style="0" customWidth="1"/>
    <col min="2821" max="2821" width="15.140625" style="0" customWidth="1"/>
    <col min="2822" max="2822" width="0.85546875" style="0" customWidth="1"/>
    <col min="2823" max="2823" width="2.7109375" style="0" customWidth="1"/>
    <col min="2824" max="2824" width="2.8515625" style="0" customWidth="1"/>
    <col min="2825" max="2825" width="9.57421875" style="0" customWidth="1"/>
    <col min="2826" max="2826" width="8.00390625" style="0" customWidth="1"/>
    <col min="2827" max="2827" width="0.71875" style="0" customWidth="1"/>
    <col min="2828" max="2828" width="5.140625" style="0" customWidth="1"/>
    <col min="2829" max="2829" width="4.00390625" style="0" customWidth="1"/>
    <col min="2830" max="2830" width="14.421875" style="0" customWidth="1"/>
    <col min="2831" max="2831" width="1.57421875" style="0" customWidth="1"/>
    <col min="2832" max="2832" width="15.140625" style="0" customWidth="1"/>
    <col min="2833" max="2833" width="0.9921875" style="0" customWidth="1"/>
    <col min="3073" max="3074" width="2.7109375" style="0" customWidth="1"/>
    <col min="3075" max="3075" width="2.57421875" style="0" customWidth="1"/>
    <col min="3076" max="3076" width="7.57421875" style="0" customWidth="1"/>
    <col min="3077" max="3077" width="15.140625" style="0" customWidth="1"/>
    <col min="3078" max="3078" width="0.85546875" style="0" customWidth="1"/>
    <col min="3079" max="3079" width="2.7109375" style="0" customWidth="1"/>
    <col min="3080" max="3080" width="2.8515625" style="0" customWidth="1"/>
    <col min="3081" max="3081" width="9.57421875" style="0" customWidth="1"/>
    <col min="3082" max="3082" width="8.00390625" style="0" customWidth="1"/>
    <col min="3083" max="3083" width="0.71875" style="0" customWidth="1"/>
    <col min="3084" max="3084" width="5.140625" style="0" customWidth="1"/>
    <col min="3085" max="3085" width="4.00390625" style="0" customWidth="1"/>
    <col min="3086" max="3086" width="14.421875" style="0" customWidth="1"/>
    <col min="3087" max="3087" width="1.57421875" style="0" customWidth="1"/>
    <col min="3088" max="3088" width="15.140625" style="0" customWidth="1"/>
    <col min="3089" max="3089" width="0.9921875" style="0" customWidth="1"/>
    <col min="3329" max="3330" width="2.7109375" style="0" customWidth="1"/>
    <col min="3331" max="3331" width="2.57421875" style="0" customWidth="1"/>
    <col min="3332" max="3332" width="7.57421875" style="0" customWidth="1"/>
    <col min="3333" max="3333" width="15.140625" style="0" customWidth="1"/>
    <col min="3334" max="3334" width="0.85546875" style="0" customWidth="1"/>
    <col min="3335" max="3335" width="2.7109375" style="0" customWidth="1"/>
    <col min="3336" max="3336" width="2.8515625" style="0" customWidth="1"/>
    <col min="3337" max="3337" width="9.57421875" style="0" customWidth="1"/>
    <col min="3338" max="3338" width="8.00390625" style="0" customWidth="1"/>
    <col min="3339" max="3339" width="0.71875" style="0" customWidth="1"/>
    <col min="3340" max="3340" width="5.140625" style="0" customWidth="1"/>
    <col min="3341" max="3341" width="4.00390625" style="0" customWidth="1"/>
    <col min="3342" max="3342" width="14.421875" style="0" customWidth="1"/>
    <col min="3343" max="3343" width="1.57421875" style="0" customWidth="1"/>
    <col min="3344" max="3344" width="15.140625" style="0" customWidth="1"/>
    <col min="3345" max="3345" width="0.9921875" style="0" customWidth="1"/>
    <col min="3585" max="3586" width="2.7109375" style="0" customWidth="1"/>
    <col min="3587" max="3587" width="2.57421875" style="0" customWidth="1"/>
    <col min="3588" max="3588" width="7.57421875" style="0" customWidth="1"/>
    <col min="3589" max="3589" width="15.140625" style="0" customWidth="1"/>
    <col min="3590" max="3590" width="0.85546875" style="0" customWidth="1"/>
    <col min="3591" max="3591" width="2.7109375" style="0" customWidth="1"/>
    <col min="3592" max="3592" width="2.8515625" style="0" customWidth="1"/>
    <col min="3593" max="3593" width="9.57421875" style="0" customWidth="1"/>
    <col min="3594" max="3594" width="8.00390625" style="0" customWidth="1"/>
    <col min="3595" max="3595" width="0.71875" style="0" customWidth="1"/>
    <col min="3596" max="3596" width="5.140625" style="0" customWidth="1"/>
    <col min="3597" max="3597" width="4.00390625" style="0" customWidth="1"/>
    <col min="3598" max="3598" width="14.421875" style="0" customWidth="1"/>
    <col min="3599" max="3599" width="1.57421875" style="0" customWidth="1"/>
    <col min="3600" max="3600" width="15.140625" style="0" customWidth="1"/>
    <col min="3601" max="3601" width="0.9921875" style="0" customWidth="1"/>
    <col min="3841" max="3842" width="2.7109375" style="0" customWidth="1"/>
    <col min="3843" max="3843" width="2.57421875" style="0" customWidth="1"/>
    <col min="3844" max="3844" width="7.57421875" style="0" customWidth="1"/>
    <col min="3845" max="3845" width="15.140625" style="0" customWidth="1"/>
    <col min="3846" max="3846" width="0.85546875" style="0" customWidth="1"/>
    <col min="3847" max="3847" width="2.7109375" style="0" customWidth="1"/>
    <col min="3848" max="3848" width="2.8515625" style="0" customWidth="1"/>
    <col min="3849" max="3849" width="9.57421875" style="0" customWidth="1"/>
    <col min="3850" max="3850" width="8.00390625" style="0" customWidth="1"/>
    <col min="3851" max="3851" width="0.71875" style="0" customWidth="1"/>
    <col min="3852" max="3852" width="5.140625" style="0" customWidth="1"/>
    <col min="3853" max="3853" width="4.00390625" style="0" customWidth="1"/>
    <col min="3854" max="3854" width="14.421875" style="0" customWidth="1"/>
    <col min="3855" max="3855" width="1.57421875" style="0" customWidth="1"/>
    <col min="3856" max="3856" width="15.140625" style="0" customWidth="1"/>
    <col min="3857" max="3857" width="0.9921875" style="0" customWidth="1"/>
    <col min="4097" max="4098" width="2.7109375" style="0" customWidth="1"/>
    <col min="4099" max="4099" width="2.57421875" style="0" customWidth="1"/>
    <col min="4100" max="4100" width="7.57421875" style="0" customWidth="1"/>
    <col min="4101" max="4101" width="15.140625" style="0" customWidth="1"/>
    <col min="4102" max="4102" width="0.85546875" style="0" customWidth="1"/>
    <col min="4103" max="4103" width="2.7109375" style="0" customWidth="1"/>
    <col min="4104" max="4104" width="2.8515625" style="0" customWidth="1"/>
    <col min="4105" max="4105" width="9.57421875" style="0" customWidth="1"/>
    <col min="4106" max="4106" width="8.00390625" style="0" customWidth="1"/>
    <col min="4107" max="4107" width="0.71875" style="0" customWidth="1"/>
    <col min="4108" max="4108" width="5.140625" style="0" customWidth="1"/>
    <col min="4109" max="4109" width="4.00390625" style="0" customWidth="1"/>
    <col min="4110" max="4110" width="14.421875" style="0" customWidth="1"/>
    <col min="4111" max="4111" width="1.57421875" style="0" customWidth="1"/>
    <col min="4112" max="4112" width="15.140625" style="0" customWidth="1"/>
    <col min="4113" max="4113" width="0.9921875" style="0" customWidth="1"/>
    <col min="4353" max="4354" width="2.7109375" style="0" customWidth="1"/>
    <col min="4355" max="4355" width="2.57421875" style="0" customWidth="1"/>
    <col min="4356" max="4356" width="7.57421875" style="0" customWidth="1"/>
    <col min="4357" max="4357" width="15.140625" style="0" customWidth="1"/>
    <col min="4358" max="4358" width="0.85546875" style="0" customWidth="1"/>
    <col min="4359" max="4359" width="2.7109375" style="0" customWidth="1"/>
    <col min="4360" max="4360" width="2.8515625" style="0" customWidth="1"/>
    <col min="4361" max="4361" width="9.57421875" style="0" customWidth="1"/>
    <col min="4362" max="4362" width="8.00390625" style="0" customWidth="1"/>
    <col min="4363" max="4363" width="0.71875" style="0" customWidth="1"/>
    <col min="4364" max="4364" width="5.140625" style="0" customWidth="1"/>
    <col min="4365" max="4365" width="4.00390625" style="0" customWidth="1"/>
    <col min="4366" max="4366" width="14.421875" style="0" customWidth="1"/>
    <col min="4367" max="4367" width="1.57421875" style="0" customWidth="1"/>
    <col min="4368" max="4368" width="15.140625" style="0" customWidth="1"/>
    <col min="4369" max="4369" width="0.9921875" style="0" customWidth="1"/>
    <col min="4609" max="4610" width="2.7109375" style="0" customWidth="1"/>
    <col min="4611" max="4611" width="2.57421875" style="0" customWidth="1"/>
    <col min="4612" max="4612" width="7.57421875" style="0" customWidth="1"/>
    <col min="4613" max="4613" width="15.140625" style="0" customWidth="1"/>
    <col min="4614" max="4614" width="0.85546875" style="0" customWidth="1"/>
    <col min="4615" max="4615" width="2.7109375" style="0" customWidth="1"/>
    <col min="4616" max="4616" width="2.8515625" style="0" customWidth="1"/>
    <col min="4617" max="4617" width="9.57421875" style="0" customWidth="1"/>
    <col min="4618" max="4618" width="8.00390625" style="0" customWidth="1"/>
    <col min="4619" max="4619" width="0.71875" style="0" customWidth="1"/>
    <col min="4620" max="4620" width="5.140625" style="0" customWidth="1"/>
    <col min="4621" max="4621" width="4.00390625" style="0" customWidth="1"/>
    <col min="4622" max="4622" width="14.421875" style="0" customWidth="1"/>
    <col min="4623" max="4623" width="1.57421875" style="0" customWidth="1"/>
    <col min="4624" max="4624" width="15.140625" style="0" customWidth="1"/>
    <col min="4625" max="4625" width="0.9921875" style="0" customWidth="1"/>
    <col min="4865" max="4866" width="2.7109375" style="0" customWidth="1"/>
    <col min="4867" max="4867" width="2.57421875" style="0" customWidth="1"/>
    <col min="4868" max="4868" width="7.57421875" style="0" customWidth="1"/>
    <col min="4869" max="4869" width="15.140625" style="0" customWidth="1"/>
    <col min="4870" max="4870" width="0.85546875" style="0" customWidth="1"/>
    <col min="4871" max="4871" width="2.7109375" style="0" customWidth="1"/>
    <col min="4872" max="4872" width="2.8515625" style="0" customWidth="1"/>
    <col min="4873" max="4873" width="9.57421875" style="0" customWidth="1"/>
    <col min="4874" max="4874" width="8.00390625" style="0" customWidth="1"/>
    <col min="4875" max="4875" width="0.71875" style="0" customWidth="1"/>
    <col min="4876" max="4876" width="5.140625" style="0" customWidth="1"/>
    <col min="4877" max="4877" width="4.00390625" style="0" customWidth="1"/>
    <col min="4878" max="4878" width="14.421875" style="0" customWidth="1"/>
    <col min="4879" max="4879" width="1.57421875" style="0" customWidth="1"/>
    <col min="4880" max="4880" width="15.140625" style="0" customWidth="1"/>
    <col min="4881" max="4881" width="0.9921875" style="0" customWidth="1"/>
    <col min="5121" max="5122" width="2.7109375" style="0" customWidth="1"/>
    <col min="5123" max="5123" width="2.57421875" style="0" customWidth="1"/>
    <col min="5124" max="5124" width="7.57421875" style="0" customWidth="1"/>
    <col min="5125" max="5125" width="15.140625" style="0" customWidth="1"/>
    <col min="5126" max="5126" width="0.85546875" style="0" customWidth="1"/>
    <col min="5127" max="5127" width="2.7109375" style="0" customWidth="1"/>
    <col min="5128" max="5128" width="2.8515625" style="0" customWidth="1"/>
    <col min="5129" max="5129" width="9.57421875" style="0" customWidth="1"/>
    <col min="5130" max="5130" width="8.00390625" style="0" customWidth="1"/>
    <col min="5131" max="5131" width="0.71875" style="0" customWidth="1"/>
    <col min="5132" max="5132" width="5.140625" style="0" customWidth="1"/>
    <col min="5133" max="5133" width="4.00390625" style="0" customWidth="1"/>
    <col min="5134" max="5134" width="14.421875" style="0" customWidth="1"/>
    <col min="5135" max="5135" width="1.57421875" style="0" customWidth="1"/>
    <col min="5136" max="5136" width="15.140625" style="0" customWidth="1"/>
    <col min="5137" max="5137" width="0.9921875" style="0" customWidth="1"/>
    <col min="5377" max="5378" width="2.7109375" style="0" customWidth="1"/>
    <col min="5379" max="5379" width="2.57421875" style="0" customWidth="1"/>
    <col min="5380" max="5380" width="7.57421875" style="0" customWidth="1"/>
    <col min="5381" max="5381" width="15.140625" style="0" customWidth="1"/>
    <col min="5382" max="5382" width="0.85546875" style="0" customWidth="1"/>
    <col min="5383" max="5383" width="2.7109375" style="0" customWidth="1"/>
    <col min="5384" max="5384" width="2.8515625" style="0" customWidth="1"/>
    <col min="5385" max="5385" width="9.57421875" style="0" customWidth="1"/>
    <col min="5386" max="5386" width="8.00390625" style="0" customWidth="1"/>
    <col min="5387" max="5387" width="0.71875" style="0" customWidth="1"/>
    <col min="5388" max="5388" width="5.140625" style="0" customWidth="1"/>
    <col min="5389" max="5389" width="4.00390625" style="0" customWidth="1"/>
    <col min="5390" max="5390" width="14.421875" style="0" customWidth="1"/>
    <col min="5391" max="5391" width="1.57421875" style="0" customWidth="1"/>
    <col min="5392" max="5392" width="15.140625" style="0" customWidth="1"/>
    <col min="5393" max="5393" width="0.9921875" style="0" customWidth="1"/>
    <col min="5633" max="5634" width="2.7109375" style="0" customWidth="1"/>
    <col min="5635" max="5635" width="2.57421875" style="0" customWidth="1"/>
    <col min="5636" max="5636" width="7.57421875" style="0" customWidth="1"/>
    <col min="5637" max="5637" width="15.140625" style="0" customWidth="1"/>
    <col min="5638" max="5638" width="0.85546875" style="0" customWidth="1"/>
    <col min="5639" max="5639" width="2.7109375" style="0" customWidth="1"/>
    <col min="5640" max="5640" width="2.8515625" style="0" customWidth="1"/>
    <col min="5641" max="5641" width="9.57421875" style="0" customWidth="1"/>
    <col min="5642" max="5642" width="8.00390625" style="0" customWidth="1"/>
    <col min="5643" max="5643" width="0.71875" style="0" customWidth="1"/>
    <col min="5644" max="5644" width="5.140625" style="0" customWidth="1"/>
    <col min="5645" max="5645" width="4.00390625" style="0" customWidth="1"/>
    <col min="5646" max="5646" width="14.421875" style="0" customWidth="1"/>
    <col min="5647" max="5647" width="1.57421875" style="0" customWidth="1"/>
    <col min="5648" max="5648" width="15.140625" style="0" customWidth="1"/>
    <col min="5649" max="5649" width="0.9921875" style="0" customWidth="1"/>
    <col min="5889" max="5890" width="2.7109375" style="0" customWidth="1"/>
    <col min="5891" max="5891" width="2.57421875" style="0" customWidth="1"/>
    <col min="5892" max="5892" width="7.57421875" style="0" customWidth="1"/>
    <col min="5893" max="5893" width="15.140625" style="0" customWidth="1"/>
    <col min="5894" max="5894" width="0.85546875" style="0" customWidth="1"/>
    <col min="5895" max="5895" width="2.7109375" style="0" customWidth="1"/>
    <col min="5896" max="5896" width="2.8515625" style="0" customWidth="1"/>
    <col min="5897" max="5897" width="9.57421875" style="0" customWidth="1"/>
    <col min="5898" max="5898" width="8.00390625" style="0" customWidth="1"/>
    <col min="5899" max="5899" width="0.71875" style="0" customWidth="1"/>
    <col min="5900" max="5900" width="5.140625" style="0" customWidth="1"/>
    <col min="5901" max="5901" width="4.00390625" style="0" customWidth="1"/>
    <col min="5902" max="5902" width="14.421875" style="0" customWidth="1"/>
    <col min="5903" max="5903" width="1.57421875" style="0" customWidth="1"/>
    <col min="5904" max="5904" width="15.140625" style="0" customWidth="1"/>
    <col min="5905" max="5905" width="0.9921875" style="0" customWidth="1"/>
    <col min="6145" max="6146" width="2.7109375" style="0" customWidth="1"/>
    <col min="6147" max="6147" width="2.57421875" style="0" customWidth="1"/>
    <col min="6148" max="6148" width="7.57421875" style="0" customWidth="1"/>
    <col min="6149" max="6149" width="15.140625" style="0" customWidth="1"/>
    <col min="6150" max="6150" width="0.85546875" style="0" customWidth="1"/>
    <col min="6151" max="6151" width="2.7109375" style="0" customWidth="1"/>
    <col min="6152" max="6152" width="2.8515625" style="0" customWidth="1"/>
    <col min="6153" max="6153" width="9.57421875" style="0" customWidth="1"/>
    <col min="6154" max="6154" width="8.00390625" style="0" customWidth="1"/>
    <col min="6155" max="6155" width="0.71875" style="0" customWidth="1"/>
    <col min="6156" max="6156" width="5.140625" style="0" customWidth="1"/>
    <col min="6157" max="6157" width="4.00390625" style="0" customWidth="1"/>
    <col min="6158" max="6158" width="14.421875" style="0" customWidth="1"/>
    <col min="6159" max="6159" width="1.57421875" style="0" customWidth="1"/>
    <col min="6160" max="6160" width="15.140625" style="0" customWidth="1"/>
    <col min="6161" max="6161" width="0.9921875" style="0" customWidth="1"/>
    <col min="6401" max="6402" width="2.7109375" style="0" customWidth="1"/>
    <col min="6403" max="6403" width="2.57421875" style="0" customWidth="1"/>
    <col min="6404" max="6404" width="7.57421875" style="0" customWidth="1"/>
    <col min="6405" max="6405" width="15.140625" style="0" customWidth="1"/>
    <col min="6406" max="6406" width="0.85546875" style="0" customWidth="1"/>
    <col min="6407" max="6407" width="2.7109375" style="0" customWidth="1"/>
    <col min="6408" max="6408" width="2.8515625" style="0" customWidth="1"/>
    <col min="6409" max="6409" width="9.57421875" style="0" customWidth="1"/>
    <col min="6410" max="6410" width="8.00390625" style="0" customWidth="1"/>
    <col min="6411" max="6411" width="0.71875" style="0" customWidth="1"/>
    <col min="6412" max="6412" width="5.140625" style="0" customWidth="1"/>
    <col min="6413" max="6413" width="4.00390625" style="0" customWidth="1"/>
    <col min="6414" max="6414" width="14.421875" style="0" customWidth="1"/>
    <col min="6415" max="6415" width="1.57421875" style="0" customWidth="1"/>
    <col min="6416" max="6416" width="15.140625" style="0" customWidth="1"/>
    <col min="6417" max="6417" width="0.9921875" style="0" customWidth="1"/>
    <col min="6657" max="6658" width="2.7109375" style="0" customWidth="1"/>
    <col min="6659" max="6659" width="2.57421875" style="0" customWidth="1"/>
    <col min="6660" max="6660" width="7.57421875" style="0" customWidth="1"/>
    <col min="6661" max="6661" width="15.140625" style="0" customWidth="1"/>
    <col min="6662" max="6662" width="0.85546875" style="0" customWidth="1"/>
    <col min="6663" max="6663" width="2.7109375" style="0" customWidth="1"/>
    <col min="6664" max="6664" width="2.8515625" style="0" customWidth="1"/>
    <col min="6665" max="6665" width="9.57421875" style="0" customWidth="1"/>
    <col min="6666" max="6666" width="8.00390625" style="0" customWidth="1"/>
    <col min="6667" max="6667" width="0.71875" style="0" customWidth="1"/>
    <col min="6668" max="6668" width="5.140625" style="0" customWidth="1"/>
    <col min="6669" max="6669" width="4.00390625" style="0" customWidth="1"/>
    <col min="6670" max="6670" width="14.421875" style="0" customWidth="1"/>
    <col min="6671" max="6671" width="1.57421875" style="0" customWidth="1"/>
    <col min="6672" max="6672" width="15.140625" style="0" customWidth="1"/>
    <col min="6673" max="6673" width="0.9921875" style="0" customWidth="1"/>
    <col min="6913" max="6914" width="2.7109375" style="0" customWidth="1"/>
    <col min="6915" max="6915" width="2.57421875" style="0" customWidth="1"/>
    <col min="6916" max="6916" width="7.57421875" style="0" customWidth="1"/>
    <col min="6917" max="6917" width="15.140625" style="0" customWidth="1"/>
    <col min="6918" max="6918" width="0.85546875" style="0" customWidth="1"/>
    <col min="6919" max="6919" width="2.7109375" style="0" customWidth="1"/>
    <col min="6920" max="6920" width="2.8515625" style="0" customWidth="1"/>
    <col min="6921" max="6921" width="9.57421875" style="0" customWidth="1"/>
    <col min="6922" max="6922" width="8.00390625" style="0" customWidth="1"/>
    <col min="6923" max="6923" width="0.71875" style="0" customWidth="1"/>
    <col min="6924" max="6924" width="5.140625" style="0" customWidth="1"/>
    <col min="6925" max="6925" width="4.00390625" style="0" customWidth="1"/>
    <col min="6926" max="6926" width="14.421875" style="0" customWidth="1"/>
    <col min="6927" max="6927" width="1.57421875" style="0" customWidth="1"/>
    <col min="6928" max="6928" width="15.140625" style="0" customWidth="1"/>
    <col min="6929" max="6929" width="0.9921875" style="0" customWidth="1"/>
    <col min="7169" max="7170" width="2.7109375" style="0" customWidth="1"/>
    <col min="7171" max="7171" width="2.57421875" style="0" customWidth="1"/>
    <col min="7172" max="7172" width="7.57421875" style="0" customWidth="1"/>
    <col min="7173" max="7173" width="15.140625" style="0" customWidth="1"/>
    <col min="7174" max="7174" width="0.85546875" style="0" customWidth="1"/>
    <col min="7175" max="7175" width="2.7109375" style="0" customWidth="1"/>
    <col min="7176" max="7176" width="2.8515625" style="0" customWidth="1"/>
    <col min="7177" max="7177" width="9.57421875" style="0" customWidth="1"/>
    <col min="7178" max="7178" width="8.00390625" style="0" customWidth="1"/>
    <col min="7179" max="7179" width="0.71875" style="0" customWidth="1"/>
    <col min="7180" max="7180" width="5.140625" style="0" customWidth="1"/>
    <col min="7181" max="7181" width="4.00390625" style="0" customWidth="1"/>
    <col min="7182" max="7182" width="14.421875" style="0" customWidth="1"/>
    <col min="7183" max="7183" width="1.57421875" style="0" customWidth="1"/>
    <col min="7184" max="7184" width="15.140625" style="0" customWidth="1"/>
    <col min="7185" max="7185" width="0.9921875" style="0" customWidth="1"/>
    <col min="7425" max="7426" width="2.7109375" style="0" customWidth="1"/>
    <col min="7427" max="7427" width="2.57421875" style="0" customWidth="1"/>
    <col min="7428" max="7428" width="7.57421875" style="0" customWidth="1"/>
    <col min="7429" max="7429" width="15.140625" style="0" customWidth="1"/>
    <col min="7430" max="7430" width="0.85546875" style="0" customWidth="1"/>
    <col min="7431" max="7431" width="2.7109375" style="0" customWidth="1"/>
    <col min="7432" max="7432" width="2.8515625" style="0" customWidth="1"/>
    <col min="7433" max="7433" width="9.57421875" style="0" customWidth="1"/>
    <col min="7434" max="7434" width="8.00390625" style="0" customWidth="1"/>
    <col min="7435" max="7435" width="0.71875" style="0" customWidth="1"/>
    <col min="7436" max="7436" width="5.140625" style="0" customWidth="1"/>
    <col min="7437" max="7437" width="4.00390625" style="0" customWidth="1"/>
    <col min="7438" max="7438" width="14.421875" style="0" customWidth="1"/>
    <col min="7439" max="7439" width="1.57421875" style="0" customWidth="1"/>
    <col min="7440" max="7440" width="15.140625" style="0" customWidth="1"/>
    <col min="7441" max="7441" width="0.9921875" style="0" customWidth="1"/>
    <col min="7681" max="7682" width="2.7109375" style="0" customWidth="1"/>
    <col min="7683" max="7683" width="2.57421875" style="0" customWidth="1"/>
    <col min="7684" max="7684" width="7.57421875" style="0" customWidth="1"/>
    <col min="7685" max="7685" width="15.140625" style="0" customWidth="1"/>
    <col min="7686" max="7686" width="0.85546875" style="0" customWidth="1"/>
    <col min="7687" max="7687" width="2.7109375" style="0" customWidth="1"/>
    <col min="7688" max="7688" width="2.8515625" style="0" customWidth="1"/>
    <col min="7689" max="7689" width="9.57421875" style="0" customWidth="1"/>
    <col min="7690" max="7690" width="8.00390625" style="0" customWidth="1"/>
    <col min="7691" max="7691" width="0.71875" style="0" customWidth="1"/>
    <col min="7692" max="7692" width="5.140625" style="0" customWidth="1"/>
    <col min="7693" max="7693" width="4.00390625" style="0" customWidth="1"/>
    <col min="7694" max="7694" width="14.421875" style="0" customWidth="1"/>
    <col min="7695" max="7695" width="1.57421875" style="0" customWidth="1"/>
    <col min="7696" max="7696" width="15.140625" style="0" customWidth="1"/>
    <col min="7697" max="7697" width="0.9921875" style="0" customWidth="1"/>
    <col min="7937" max="7938" width="2.7109375" style="0" customWidth="1"/>
    <col min="7939" max="7939" width="2.57421875" style="0" customWidth="1"/>
    <col min="7940" max="7940" width="7.57421875" style="0" customWidth="1"/>
    <col min="7941" max="7941" width="15.140625" style="0" customWidth="1"/>
    <col min="7942" max="7942" width="0.85546875" style="0" customWidth="1"/>
    <col min="7943" max="7943" width="2.7109375" style="0" customWidth="1"/>
    <col min="7944" max="7944" width="2.8515625" style="0" customWidth="1"/>
    <col min="7945" max="7945" width="9.57421875" style="0" customWidth="1"/>
    <col min="7946" max="7946" width="8.00390625" style="0" customWidth="1"/>
    <col min="7947" max="7947" width="0.71875" style="0" customWidth="1"/>
    <col min="7948" max="7948" width="5.140625" style="0" customWidth="1"/>
    <col min="7949" max="7949" width="4.00390625" style="0" customWidth="1"/>
    <col min="7950" max="7950" width="14.421875" style="0" customWidth="1"/>
    <col min="7951" max="7951" width="1.57421875" style="0" customWidth="1"/>
    <col min="7952" max="7952" width="15.140625" style="0" customWidth="1"/>
    <col min="7953" max="7953" width="0.9921875" style="0" customWidth="1"/>
    <col min="8193" max="8194" width="2.7109375" style="0" customWidth="1"/>
    <col min="8195" max="8195" width="2.57421875" style="0" customWidth="1"/>
    <col min="8196" max="8196" width="7.57421875" style="0" customWidth="1"/>
    <col min="8197" max="8197" width="15.140625" style="0" customWidth="1"/>
    <col min="8198" max="8198" width="0.85546875" style="0" customWidth="1"/>
    <col min="8199" max="8199" width="2.7109375" style="0" customWidth="1"/>
    <col min="8200" max="8200" width="2.8515625" style="0" customWidth="1"/>
    <col min="8201" max="8201" width="9.57421875" style="0" customWidth="1"/>
    <col min="8202" max="8202" width="8.00390625" style="0" customWidth="1"/>
    <col min="8203" max="8203" width="0.71875" style="0" customWidth="1"/>
    <col min="8204" max="8204" width="5.140625" style="0" customWidth="1"/>
    <col min="8205" max="8205" width="4.00390625" style="0" customWidth="1"/>
    <col min="8206" max="8206" width="14.421875" style="0" customWidth="1"/>
    <col min="8207" max="8207" width="1.57421875" style="0" customWidth="1"/>
    <col min="8208" max="8208" width="15.140625" style="0" customWidth="1"/>
    <col min="8209" max="8209" width="0.9921875" style="0" customWidth="1"/>
    <col min="8449" max="8450" width="2.7109375" style="0" customWidth="1"/>
    <col min="8451" max="8451" width="2.57421875" style="0" customWidth="1"/>
    <col min="8452" max="8452" width="7.57421875" style="0" customWidth="1"/>
    <col min="8453" max="8453" width="15.140625" style="0" customWidth="1"/>
    <col min="8454" max="8454" width="0.85546875" style="0" customWidth="1"/>
    <col min="8455" max="8455" width="2.7109375" style="0" customWidth="1"/>
    <col min="8456" max="8456" width="2.8515625" style="0" customWidth="1"/>
    <col min="8457" max="8457" width="9.57421875" style="0" customWidth="1"/>
    <col min="8458" max="8458" width="8.00390625" style="0" customWidth="1"/>
    <col min="8459" max="8459" width="0.71875" style="0" customWidth="1"/>
    <col min="8460" max="8460" width="5.140625" style="0" customWidth="1"/>
    <col min="8461" max="8461" width="4.00390625" style="0" customWidth="1"/>
    <col min="8462" max="8462" width="14.421875" style="0" customWidth="1"/>
    <col min="8463" max="8463" width="1.57421875" style="0" customWidth="1"/>
    <col min="8464" max="8464" width="15.140625" style="0" customWidth="1"/>
    <col min="8465" max="8465" width="0.9921875" style="0" customWidth="1"/>
    <col min="8705" max="8706" width="2.7109375" style="0" customWidth="1"/>
    <col min="8707" max="8707" width="2.57421875" style="0" customWidth="1"/>
    <col min="8708" max="8708" width="7.57421875" style="0" customWidth="1"/>
    <col min="8709" max="8709" width="15.140625" style="0" customWidth="1"/>
    <col min="8710" max="8710" width="0.85546875" style="0" customWidth="1"/>
    <col min="8711" max="8711" width="2.7109375" style="0" customWidth="1"/>
    <col min="8712" max="8712" width="2.8515625" style="0" customWidth="1"/>
    <col min="8713" max="8713" width="9.57421875" style="0" customWidth="1"/>
    <col min="8714" max="8714" width="8.00390625" style="0" customWidth="1"/>
    <col min="8715" max="8715" width="0.71875" style="0" customWidth="1"/>
    <col min="8716" max="8716" width="5.140625" style="0" customWidth="1"/>
    <col min="8717" max="8717" width="4.00390625" style="0" customWidth="1"/>
    <col min="8718" max="8718" width="14.421875" style="0" customWidth="1"/>
    <col min="8719" max="8719" width="1.57421875" style="0" customWidth="1"/>
    <col min="8720" max="8720" width="15.140625" style="0" customWidth="1"/>
    <col min="8721" max="8721" width="0.9921875" style="0" customWidth="1"/>
    <col min="8961" max="8962" width="2.7109375" style="0" customWidth="1"/>
    <col min="8963" max="8963" width="2.57421875" style="0" customWidth="1"/>
    <col min="8964" max="8964" width="7.57421875" style="0" customWidth="1"/>
    <col min="8965" max="8965" width="15.140625" style="0" customWidth="1"/>
    <col min="8966" max="8966" width="0.85546875" style="0" customWidth="1"/>
    <col min="8967" max="8967" width="2.7109375" style="0" customWidth="1"/>
    <col min="8968" max="8968" width="2.8515625" style="0" customWidth="1"/>
    <col min="8969" max="8969" width="9.57421875" style="0" customWidth="1"/>
    <col min="8970" max="8970" width="8.00390625" style="0" customWidth="1"/>
    <col min="8971" max="8971" width="0.71875" style="0" customWidth="1"/>
    <col min="8972" max="8972" width="5.140625" style="0" customWidth="1"/>
    <col min="8973" max="8973" width="4.00390625" style="0" customWidth="1"/>
    <col min="8974" max="8974" width="14.421875" style="0" customWidth="1"/>
    <col min="8975" max="8975" width="1.57421875" style="0" customWidth="1"/>
    <col min="8976" max="8976" width="15.140625" style="0" customWidth="1"/>
    <col min="8977" max="8977" width="0.9921875" style="0" customWidth="1"/>
    <col min="9217" max="9218" width="2.7109375" style="0" customWidth="1"/>
    <col min="9219" max="9219" width="2.57421875" style="0" customWidth="1"/>
    <col min="9220" max="9220" width="7.57421875" style="0" customWidth="1"/>
    <col min="9221" max="9221" width="15.140625" style="0" customWidth="1"/>
    <col min="9222" max="9222" width="0.85546875" style="0" customWidth="1"/>
    <col min="9223" max="9223" width="2.7109375" style="0" customWidth="1"/>
    <col min="9224" max="9224" width="2.8515625" style="0" customWidth="1"/>
    <col min="9225" max="9225" width="9.57421875" style="0" customWidth="1"/>
    <col min="9226" max="9226" width="8.00390625" style="0" customWidth="1"/>
    <col min="9227" max="9227" width="0.71875" style="0" customWidth="1"/>
    <col min="9228" max="9228" width="5.140625" style="0" customWidth="1"/>
    <col min="9229" max="9229" width="4.00390625" style="0" customWidth="1"/>
    <col min="9230" max="9230" width="14.421875" style="0" customWidth="1"/>
    <col min="9231" max="9231" width="1.57421875" style="0" customWidth="1"/>
    <col min="9232" max="9232" width="15.140625" style="0" customWidth="1"/>
    <col min="9233" max="9233" width="0.9921875" style="0" customWidth="1"/>
    <col min="9473" max="9474" width="2.7109375" style="0" customWidth="1"/>
    <col min="9475" max="9475" width="2.57421875" style="0" customWidth="1"/>
    <col min="9476" max="9476" width="7.57421875" style="0" customWidth="1"/>
    <col min="9477" max="9477" width="15.140625" style="0" customWidth="1"/>
    <col min="9478" max="9478" width="0.85546875" style="0" customWidth="1"/>
    <col min="9479" max="9479" width="2.7109375" style="0" customWidth="1"/>
    <col min="9480" max="9480" width="2.8515625" style="0" customWidth="1"/>
    <col min="9481" max="9481" width="9.57421875" style="0" customWidth="1"/>
    <col min="9482" max="9482" width="8.00390625" style="0" customWidth="1"/>
    <col min="9483" max="9483" width="0.71875" style="0" customWidth="1"/>
    <col min="9484" max="9484" width="5.140625" style="0" customWidth="1"/>
    <col min="9485" max="9485" width="4.00390625" style="0" customWidth="1"/>
    <col min="9486" max="9486" width="14.421875" style="0" customWidth="1"/>
    <col min="9487" max="9487" width="1.57421875" style="0" customWidth="1"/>
    <col min="9488" max="9488" width="15.140625" style="0" customWidth="1"/>
    <col min="9489" max="9489" width="0.9921875" style="0" customWidth="1"/>
    <col min="9729" max="9730" width="2.7109375" style="0" customWidth="1"/>
    <col min="9731" max="9731" width="2.57421875" style="0" customWidth="1"/>
    <col min="9732" max="9732" width="7.57421875" style="0" customWidth="1"/>
    <col min="9733" max="9733" width="15.140625" style="0" customWidth="1"/>
    <col min="9734" max="9734" width="0.85546875" style="0" customWidth="1"/>
    <col min="9735" max="9735" width="2.7109375" style="0" customWidth="1"/>
    <col min="9736" max="9736" width="2.8515625" style="0" customWidth="1"/>
    <col min="9737" max="9737" width="9.57421875" style="0" customWidth="1"/>
    <col min="9738" max="9738" width="8.00390625" style="0" customWidth="1"/>
    <col min="9739" max="9739" width="0.71875" style="0" customWidth="1"/>
    <col min="9740" max="9740" width="5.140625" style="0" customWidth="1"/>
    <col min="9741" max="9741" width="4.00390625" style="0" customWidth="1"/>
    <col min="9742" max="9742" width="14.421875" style="0" customWidth="1"/>
    <col min="9743" max="9743" width="1.57421875" style="0" customWidth="1"/>
    <col min="9744" max="9744" width="15.140625" style="0" customWidth="1"/>
    <col min="9745" max="9745" width="0.9921875" style="0" customWidth="1"/>
    <col min="9985" max="9986" width="2.7109375" style="0" customWidth="1"/>
    <col min="9987" max="9987" width="2.57421875" style="0" customWidth="1"/>
    <col min="9988" max="9988" width="7.57421875" style="0" customWidth="1"/>
    <col min="9989" max="9989" width="15.140625" style="0" customWidth="1"/>
    <col min="9990" max="9990" width="0.85546875" style="0" customWidth="1"/>
    <col min="9991" max="9991" width="2.7109375" style="0" customWidth="1"/>
    <col min="9992" max="9992" width="2.8515625" style="0" customWidth="1"/>
    <col min="9993" max="9993" width="9.57421875" style="0" customWidth="1"/>
    <col min="9994" max="9994" width="8.00390625" style="0" customWidth="1"/>
    <col min="9995" max="9995" width="0.71875" style="0" customWidth="1"/>
    <col min="9996" max="9996" width="5.140625" style="0" customWidth="1"/>
    <col min="9997" max="9997" width="4.00390625" style="0" customWidth="1"/>
    <col min="9998" max="9998" width="14.421875" style="0" customWidth="1"/>
    <col min="9999" max="9999" width="1.57421875" style="0" customWidth="1"/>
    <col min="10000" max="10000" width="15.140625" style="0" customWidth="1"/>
    <col min="10001" max="10001" width="0.9921875" style="0" customWidth="1"/>
    <col min="10241" max="10242" width="2.7109375" style="0" customWidth="1"/>
    <col min="10243" max="10243" width="2.57421875" style="0" customWidth="1"/>
    <col min="10244" max="10244" width="7.57421875" style="0" customWidth="1"/>
    <col min="10245" max="10245" width="15.140625" style="0" customWidth="1"/>
    <col min="10246" max="10246" width="0.85546875" style="0" customWidth="1"/>
    <col min="10247" max="10247" width="2.7109375" style="0" customWidth="1"/>
    <col min="10248" max="10248" width="2.8515625" style="0" customWidth="1"/>
    <col min="10249" max="10249" width="9.57421875" style="0" customWidth="1"/>
    <col min="10250" max="10250" width="8.00390625" style="0" customWidth="1"/>
    <col min="10251" max="10251" width="0.71875" style="0" customWidth="1"/>
    <col min="10252" max="10252" width="5.140625" style="0" customWidth="1"/>
    <col min="10253" max="10253" width="4.00390625" style="0" customWidth="1"/>
    <col min="10254" max="10254" width="14.421875" style="0" customWidth="1"/>
    <col min="10255" max="10255" width="1.57421875" style="0" customWidth="1"/>
    <col min="10256" max="10256" width="15.140625" style="0" customWidth="1"/>
    <col min="10257" max="10257" width="0.9921875" style="0" customWidth="1"/>
    <col min="10497" max="10498" width="2.7109375" style="0" customWidth="1"/>
    <col min="10499" max="10499" width="2.57421875" style="0" customWidth="1"/>
    <col min="10500" max="10500" width="7.57421875" style="0" customWidth="1"/>
    <col min="10501" max="10501" width="15.140625" style="0" customWidth="1"/>
    <col min="10502" max="10502" width="0.85546875" style="0" customWidth="1"/>
    <col min="10503" max="10503" width="2.7109375" style="0" customWidth="1"/>
    <col min="10504" max="10504" width="2.8515625" style="0" customWidth="1"/>
    <col min="10505" max="10505" width="9.57421875" style="0" customWidth="1"/>
    <col min="10506" max="10506" width="8.00390625" style="0" customWidth="1"/>
    <col min="10507" max="10507" width="0.71875" style="0" customWidth="1"/>
    <col min="10508" max="10508" width="5.140625" style="0" customWidth="1"/>
    <col min="10509" max="10509" width="4.00390625" style="0" customWidth="1"/>
    <col min="10510" max="10510" width="14.421875" style="0" customWidth="1"/>
    <col min="10511" max="10511" width="1.57421875" style="0" customWidth="1"/>
    <col min="10512" max="10512" width="15.140625" style="0" customWidth="1"/>
    <col min="10513" max="10513" width="0.9921875" style="0" customWidth="1"/>
    <col min="10753" max="10754" width="2.7109375" style="0" customWidth="1"/>
    <col min="10755" max="10755" width="2.57421875" style="0" customWidth="1"/>
    <col min="10756" max="10756" width="7.57421875" style="0" customWidth="1"/>
    <col min="10757" max="10757" width="15.140625" style="0" customWidth="1"/>
    <col min="10758" max="10758" width="0.85546875" style="0" customWidth="1"/>
    <col min="10759" max="10759" width="2.7109375" style="0" customWidth="1"/>
    <col min="10760" max="10760" width="2.8515625" style="0" customWidth="1"/>
    <col min="10761" max="10761" width="9.57421875" style="0" customWidth="1"/>
    <col min="10762" max="10762" width="8.00390625" style="0" customWidth="1"/>
    <col min="10763" max="10763" width="0.71875" style="0" customWidth="1"/>
    <col min="10764" max="10764" width="5.140625" style="0" customWidth="1"/>
    <col min="10765" max="10765" width="4.00390625" style="0" customWidth="1"/>
    <col min="10766" max="10766" width="14.421875" style="0" customWidth="1"/>
    <col min="10767" max="10767" width="1.57421875" style="0" customWidth="1"/>
    <col min="10768" max="10768" width="15.140625" style="0" customWidth="1"/>
    <col min="10769" max="10769" width="0.9921875" style="0" customWidth="1"/>
    <col min="11009" max="11010" width="2.7109375" style="0" customWidth="1"/>
    <col min="11011" max="11011" width="2.57421875" style="0" customWidth="1"/>
    <col min="11012" max="11012" width="7.57421875" style="0" customWidth="1"/>
    <col min="11013" max="11013" width="15.140625" style="0" customWidth="1"/>
    <col min="11014" max="11014" width="0.85546875" style="0" customWidth="1"/>
    <col min="11015" max="11015" width="2.7109375" style="0" customWidth="1"/>
    <col min="11016" max="11016" width="2.8515625" style="0" customWidth="1"/>
    <col min="11017" max="11017" width="9.57421875" style="0" customWidth="1"/>
    <col min="11018" max="11018" width="8.00390625" style="0" customWidth="1"/>
    <col min="11019" max="11019" width="0.71875" style="0" customWidth="1"/>
    <col min="11020" max="11020" width="5.140625" style="0" customWidth="1"/>
    <col min="11021" max="11021" width="4.00390625" style="0" customWidth="1"/>
    <col min="11022" max="11022" width="14.421875" style="0" customWidth="1"/>
    <col min="11023" max="11023" width="1.57421875" style="0" customWidth="1"/>
    <col min="11024" max="11024" width="15.140625" style="0" customWidth="1"/>
    <col min="11025" max="11025" width="0.9921875" style="0" customWidth="1"/>
    <col min="11265" max="11266" width="2.7109375" style="0" customWidth="1"/>
    <col min="11267" max="11267" width="2.57421875" style="0" customWidth="1"/>
    <col min="11268" max="11268" width="7.57421875" style="0" customWidth="1"/>
    <col min="11269" max="11269" width="15.140625" style="0" customWidth="1"/>
    <col min="11270" max="11270" width="0.85546875" style="0" customWidth="1"/>
    <col min="11271" max="11271" width="2.7109375" style="0" customWidth="1"/>
    <col min="11272" max="11272" width="2.8515625" style="0" customWidth="1"/>
    <col min="11273" max="11273" width="9.57421875" style="0" customWidth="1"/>
    <col min="11274" max="11274" width="8.00390625" style="0" customWidth="1"/>
    <col min="11275" max="11275" width="0.71875" style="0" customWidth="1"/>
    <col min="11276" max="11276" width="5.140625" style="0" customWidth="1"/>
    <col min="11277" max="11277" width="4.00390625" style="0" customWidth="1"/>
    <col min="11278" max="11278" width="14.421875" style="0" customWidth="1"/>
    <col min="11279" max="11279" width="1.57421875" style="0" customWidth="1"/>
    <col min="11280" max="11280" width="15.140625" style="0" customWidth="1"/>
    <col min="11281" max="11281" width="0.9921875" style="0" customWidth="1"/>
    <col min="11521" max="11522" width="2.7109375" style="0" customWidth="1"/>
    <col min="11523" max="11523" width="2.57421875" style="0" customWidth="1"/>
    <col min="11524" max="11524" width="7.57421875" style="0" customWidth="1"/>
    <col min="11525" max="11525" width="15.140625" style="0" customWidth="1"/>
    <col min="11526" max="11526" width="0.85546875" style="0" customWidth="1"/>
    <col min="11527" max="11527" width="2.7109375" style="0" customWidth="1"/>
    <col min="11528" max="11528" width="2.8515625" style="0" customWidth="1"/>
    <col min="11529" max="11529" width="9.57421875" style="0" customWidth="1"/>
    <col min="11530" max="11530" width="8.00390625" style="0" customWidth="1"/>
    <col min="11531" max="11531" width="0.71875" style="0" customWidth="1"/>
    <col min="11532" max="11532" width="5.140625" style="0" customWidth="1"/>
    <col min="11533" max="11533" width="4.00390625" style="0" customWidth="1"/>
    <col min="11534" max="11534" width="14.421875" style="0" customWidth="1"/>
    <col min="11535" max="11535" width="1.57421875" style="0" customWidth="1"/>
    <col min="11536" max="11536" width="15.140625" style="0" customWidth="1"/>
    <col min="11537" max="11537" width="0.9921875" style="0" customWidth="1"/>
    <col min="11777" max="11778" width="2.7109375" style="0" customWidth="1"/>
    <col min="11779" max="11779" width="2.57421875" style="0" customWidth="1"/>
    <col min="11780" max="11780" width="7.57421875" style="0" customWidth="1"/>
    <col min="11781" max="11781" width="15.140625" style="0" customWidth="1"/>
    <col min="11782" max="11782" width="0.85546875" style="0" customWidth="1"/>
    <col min="11783" max="11783" width="2.7109375" style="0" customWidth="1"/>
    <col min="11784" max="11784" width="2.8515625" style="0" customWidth="1"/>
    <col min="11785" max="11785" width="9.57421875" style="0" customWidth="1"/>
    <col min="11786" max="11786" width="8.00390625" style="0" customWidth="1"/>
    <col min="11787" max="11787" width="0.71875" style="0" customWidth="1"/>
    <col min="11788" max="11788" width="5.140625" style="0" customWidth="1"/>
    <col min="11789" max="11789" width="4.00390625" style="0" customWidth="1"/>
    <col min="11790" max="11790" width="14.421875" style="0" customWidth="1"/>
    <col min="11791" max="11791" width="1.57421875" style="0" customWidth="1"/>
    <col min="11792" max="11792" width="15.140625" style="0" customWidth="1"/>
    <col min="11793" max="11793" width="0.9921875" style="0" customWidth="1"/>
    <col min="12033" max="12034" width="2.7109375" style="0" customWidth="1"/>
    <col min="12035" max="12035" width="2.57421875" style="0" customWidth="1"/>
    <col min="12036" max="12036" width="7.57421875" style="0" customWidth="1"/>
    <col min="12037" max="12037" width="15.140625" style="0" customWidth="1"/>
    <col min="12038" max="12038" width="0.85546875" style="0" customWidth="1"/>
    <col min="12039" max="12039" width="2.7109375" style="0" customWidth="1"/>
    <col min="12040" max="12040" width="2.8515625" style="0" customWidth="1"/>
    <col min="12041" max="12041" width="9.57421875" style="0" customWidth="1"/>
    <col min="12042" max="12042" width="8.00390625" style="0" customWidth="1"/>
    <col min="12043" max="12043" width="0.71875" style="0" customWidth="1"/>
    <col min="12044" max="12044" width="5.140625" style="0" customWidth="1"/>
    <col min="12045" max="12045" width="4.00390625" style="0" customWidth="1"/>
    <col min="12046" max="12046" width="14.421875" style="0" customWidth="1"/>
    <col min="12047" max="12047" width="1.57421875" style="0" customWidth="1"/>
    <col min="12048" max="12048" width="15.140625" style="0" customWidth="1"/>
    <col min="12049" max="12049" width="0.9921875" style="0" customWidth="1"/>
    <col min="12289" max="12290" width="2.7109375" style="0" customWidth="1"/>
    <col min="12291" max="12291" width="2.57421875" style="0" customWidth="1"/>
    <col min="12292" max="12292" width="7.57421875" style="0" customWidth="1"/>
    <col min="12293" max="12293" width="15.140625" style="0" customWidth="1"/>
    <col min="12294" max="12294" width="0.85546875" style="0" customWidth="1"/>
    <col min="12295" max="12295" width="2.7109375" style="0" customWidth="1"/>
    <col min="12296" max="12296" width="2.8515625" style="0" customWidth="1"/>
    <col min="12297" max="12297" width="9.57421875" style="0" customWidth="1"/>
    <col min="12298" max="12298" width="8.00390625" style="0" customWidth="1"/>
    <col min="12299" max="12299" width="0.71875" style="0" customWidth="1"/>
    <col min="12300" max="12300" width="5.140625" style="0" customWidth="1"/>
    <col min="12301" max="12301" width="4.00390625" style="0" customWidth="1"/>
    <col min="12302" max="12302" width="14.421875" style="0" customWidth="1"/>
    <col min="12303" max="12303" width="1.57421875" style="0" customWidth="1"/>
    <col min="12304" max="12304" width="15.140625" style="0" customWidth="1"/>
    <col min="12305" max="12305" width="0.9921875" style="0" customWidth="1"/>
    <col min="12545" max="12546" width="2.7109375" style="0" customWidth="1"/>
    <col min="12547" max="12547" width="2.57421875" style="0" customWidth="1"/>
    <col min="12548" max="12548" width="7.57421875" style="0" customWidth="1"/>
    <col min="12549" max="12549" width="15.140625" style="0" customWidth="1"/>
    <col min="12550" max="12550" width="0.85546875" style="0" customWidth="1"/>
    <col min="12551" max="12551" width="2.7109375" style="0" customWidth="1"/>
    <col min="12552" max="12552" width="2.8515625" style="0" customWidth="1"/>
    <col min="12553" max="12553" width="9.57421875" style="0" customWidth="1"/>
    <col min="12554" max="12554" width="8.00390625" style="0" customWidth="1"/>
    <col min="12555" max="12555" width="0.71875" style="0" customWidth="1"/>
    <col min="12556" max="12556" width="5.140625" style="0" customWidth="1"/>
    <col min="12557" max="12557" width="4.00390625" style="0" customWidth="1"/>
    <col min="12558" max="12558" width="14.421875" style="0" customWidth="1"/>
    <col min="12559" max="12559" width="1.57421875" style="0" customWidth="1"/>
    <col min="12560" max="12560" width="15.140625" style="0" customWidth="1"/>
    <col min="12561" max="12561" width="0.9921875" style="0" customWidth="1"/>
    <col min="12801" max="12802" width="2.7109375" style="0" customWidth="1"/>
    <col min="12803" max="12803" width="2.57421875" style="0" customWidth="1"/>
    <col min="12804" max="12804" width="7.57421875" style="0" customWidth="1"/>
    <col min="12805" max="12805" width="15.140625" style="0" customWidth="1"/>
    <col min="12806" max="12806" width="0.85546875" style="0" customWidth="1"/>
    <col min="12807" max="12807" width="2.7109375" style="0" customWidth="1"/>
    <col min="12808" max="12808" width="2.8515625" style="0" customWidth="1"/>
    <col min="12809" max="12809" width="9.57421875" style="0" customWidth="1"/>
    <col min="12810" max="12810" width="8.00390625" style="0" customWidth="1"/>
    <col min="12811" max="12811" width="0.71875" style="0" customWidth="1"/>
    <col min="12812" max="12812" width="5.140625" style="0" customWidth="1"/>
    <col min="12813" max="12813" width="4.00390625" style="0" customWidth="1"/>
    <col min="12814" max="12814" width="14.421875" style="0" customWidth="1"/>
    <col min="12815" max="12815" width="1.57421875" style="0" customWidth="1"/>
    <col min="12816" max="12816" width="15.140625" style="0" customWidth="1"/>
    <col min="12817" max="12817" width="0.9921875" style="0" customWidth="1"/>
    <col min="13057" max="13058" width="2.7109375" style="0" customWidth="1"/>
    <col min="13059" max="13059" width="2.57421875" style="0" customWidth="1"/>
    <col min="13060" max="13060" width="7.57421875" style="0" customWidth="1"/>
    <col min="13061" max="13061" width="15.140625" style="0" customWidth="1"/>
    <col min="13062" max="13062" width="0.85546875" style="0" customWidth="1"/>
    <col min="13063" max="13063" width="2.7109375" style="0" customWidth="1"/>
    <col min="13064" max="13064" width="2.8515625" style="0" customWidth="1"/>
    <col min="13065" max="13065" width="9.57421875" style="0" customWidth="1"/>
    <col min="13066" max="13066" width="8.00390625" style="0" customWidth="1"/>
    <col min="13067" max="13067" width="0.71875" style="0" customWidth="1"/>
    <col min="13068" max="13068" width="5.140625" style="0" customWidth="1"/>
    <col min="13069" max="13069" width="4.00390625" style="0" customWidth="1"/>
    <col min="13070" max="13070" width="14.421875" style="0" customWidth="1"/>
    <col min="13071" max="13071" width="1.57421875" style="0" customWidth="1"/>
    <col min="13072" max="13072" width="15.140625" style="0" customWidth="1"/>
    <col min="13073" max="13073" width="0.9921875" style="0" customWidth="1"/>
    <col min="13313" max="13314" width="2.7109375" style="0" customWidth="1"/>
    <col min="13315" max="13315" width="2.57421875" style="0" customWidth="1"/>
    <col min="13316" max="13316" width="7.57421875" style="0" customWidth="1"/>
    <col min="13317" max="13317" width="15.140625" style="0" customWidth="1"/>
    <col min="13318" max="13318" width="0.85546875" style="0" customWidth="1"/>
    <col min="13319" max="13319" width="2.7109375" style="0" customWidth="1"/>
    <col min="13320" max="13320" width="2.8515625" style="0" customWidth="1"/>
    <col min="13321" max="13321" width="9.57421875" style="0" customWidth="1"/>
    <col min="13322" max="13322" width="8.00390625" style="0" customWidth="1"/>
    <col min="13323" max="13323" width="0.71875" style="0" customWidth="1"/>
    <col min="13324" max="13324" width="5.140625" style="0" customWidth="1"/>
    <col min="13325" max="13325" width="4.00390625" style="0" customWidth="1"/>
    <col min="13326" max="13326" width="14.421875" style="0" customWidth="1"/>
    <col min="13327" max="13327" width="1.57421875" style="0" customWidth="1"/>
    <col min="13328" max="13328" width="15.140625" style="0" customWidth="1"/>
    <col min="13329" max="13329" width="0.9921875" style="0" customWidth="1"/>
    <col min="13569" max="13570" width="2.7109375" style="0" customWidth="1"/>
    <col min="13571" max="13571" width="2.57421875" style="0" customWidth="1"/>
    <col min="13572" max="13572" width="7.57421875" style="0" customWidth="1"/>
    <col min="13573" max="13573" width="15.140625" style="0" customWidth="1"/>
    <col min="13574" max="13574" width="0.85546875" style="0" customWidth="1"/>
    <col min="13575" max="13575" width="2.7109375" style="0" customWidth="1"/>
    <col min="13576" max="13576" width="2.8515625" style="0" customWidth="1"/>
    <col min="13577" max="13577" width="9.57421875" style="0" customWidth="1"/>
    <col min="13578" max="13578" width="8.00390625" style="0" customWidth="1"/>
    <col min="13579" max="13579" width="0.71875" style="0" customWidth="1"/>
    <col min="13580" max="13580" width="5.140625" style="0" customWidth="1"/>
    <col min="13581" max="13581" width="4.00390625" style="0" customWidth="1"/>
    <col min="13582" max="13582" width="14.421875" style="0" customWidth="1"/>
    <col min="13583" max="13583" width="1.57421875" style="0" customWidth="1"/>
    <col min="13584" max="13584" width="15.140625" style="0" customWidth="1"/>
    <col min="13585" max="13585" width="0.9921875" style="0" customWidth="1"/>
    <col min="13825" max="13826" width="2.7109375" style="0" customWidth="1"/>
    <col min="13827" max="13827" width="2.57421875" style="0" customWidth="1"/>
    <col min="13828" max="13828" width="7.57421875" style="0" customWidth="1"/>
    <col min="13829" max="13829" width="15.140625" style="0" customWidth="1"/>
    <col min="13830" max="13830" width="0.85546875" style="0" customWidth="1"/>
    <col min="13831" max="13831" width="2.7109375" style="0" customWidth="1"/>
    <col min="13832" max="13832" width="2.8515625" style="0" customWidth="1"/>
    <col min="13833" max="13833" width="9.57421875" style="0" customWidth="1"/>
    <col min="13834" max="13834" width="8.00390625" style="0" customWidth="1"/>
    <col min="13835" max="13835" width="0.71875" style="0" customWidth="1"/>
    <col min="13836" max="13836" width="5.140625" style="0" customWidth="1"/>
    <col min="13837" max="13837" width="4.00390625" style="0" customWidth="1"/>
    <col min="13838" max="13838" width="14.421875" style="0" customWidth="1"/>
    <col min="13839" max="13839" width="1.57421875" style="0" customWidth="1"/>
    <col min="13840" max="13840" width="15.140625" style="0" customWidth="1"/>
    <col min="13841" max="13841" width="0.9921875" style="0" customWidth="1"/>
    <col min="14081" max="14082" width="2.7109375" style="0" customWidth="1"/>
    <col min="14083" max="14083" width="2.57421875" style="0" customWidth="1"/>
    <col min="14084" max="14084" width="7.57421875" style="0" customWidth="1"/>
    <col min="14085" max="14085" width="15.140625" style="0" customWidth="1"/>
    <col min="14086" max="14086" width="0.85546875" style="0" customWidth="1"/>
    <col min="14087" max="14087" width="2.7109375" style="0" customWidth="1"/>
    <col min="14088" max="14088" width="2.8515625" style="0" customWidth="1"/>
    <col min="14089" max="14089" width="9.57421875" style="0" customWidth="1"/>
    <col min="14090" max="14090" width="8.00390625" style="0" customWidth="1"/>
    <col min="14091" max="14091" width="0.71875" style="0" customWidth="1"/>
    <col min="14092" max="14092" width="5.140625" style="0" customWidth="1"/>
    <col min="14093" max="14093" width="4.00390625" style="0" customWidth="1"/>
    <col min="14094" max="14094" width="14.421875" style="0" customWidth="1"/>
    <col min="14095" max="14095" width="1.57421875" style="0" customWidth="1"/>
    <col min="14096" max="14096" width="15.140625" style="0" customWidth="1"/>
    <col min="14097" max="14097" width="0.9921875" style="0" customWidth="1"/>
    <col min="14337" max="14338" width="2.7109375" style="0" customWidth="1"/>
    <col min="14339" max="14339" width="2.57421875" style="0" customWidth="1"/>
    <col min="14340" max="14340" width="7.57421875" style="0" customWidth="1"/>
    <col min="14341" max="14341" width="15.140625" style="0" customWidth="1"/>
    <col min="14342" max="14342" width="0.85546875" style="0" customWidth="1"/>
    <col min="14343" max="14343" width="2.7109375" style="0" customWidth="1"/>
    <col min="14344" max="14344" width="2.8515625" style="0" customWidth="1"/>
    <col min="14345" max="14345" width="9.57421875" style="0" customWidth="1"/>
    <col min="14346" max="14346" width="8.00390625" style="0" customWidth="1"/>
    <col min="14347" max="14347" width="0.71875" style="0" customWidth="1"/>
    <col min="14348" max="14348" width="5.140625" style="0" customWidth="1"/>
    <col min="14349" max="14349" width="4.00390625" style="0" customWidth="1"/>
    <col min="14350" max="14350" width="14.421875" style="0" customWidth="1"/>
    <col min="14351" max="14351" width="1.57421875" style="0" customWidth="1"/>
    <col min="14352" max="14352" width="15.140625" style="0" customWidth="1"/>
    <col min="14353" max="14353" width="0.9921875" style="0" customWidth="1"/>
    <col min="14593" max="14594" width="2.7109375" style="0" customWidth="1"/>
    <col min="14595" max="14595" width="2.57421875" style="0" customWidth="1"/>
    <col min="14596" max="14596" width="7.57421875" style="0" customWidth="1"/>
    <col min="14597" max="14597" width="15.140625" style="0" customWidth="1"/>
    <col min="14598" max="14598" width="0.85546875" style="0" customWidth="1"/>
    <col min="14599" max="14599" width="2.7109375" style="0" customWidth="1"/>
    <col min="14600" max="14600" width="2.8515625" style="0" customWidth="1"/>
    <col min="14601" max="14601" width="9.57421875" style="0" customWidth="1"/>
    <col min="14602" max="14602" width="8.00390625" style="0" customWidth="1"/>
    <col min="14603" max="14603" width="0.71875" style="0" customWidth="1"/>
    <col min="14604" max="14604" width="5.140625" style="0" customWidth="1"/>
    <col min="14605" max="14605" width="4.00390625" style="0" customWidth="1"/>
    <col min="14606" max="14606" width="14.421875" style="0" customWidth="1"/>
    <col min="14607" max="14607" width="1.57421875" style="0" customWidth="1"/>
    <col min="14608" max="14608" width="15.140625" style="0" customWidth="1"/>
    <col min="14609" max="14609" width="0.9921875" style="0" customWidth="1"/>
    <col min="14849" max="14850" width="2.7109375" style="0" customWidth="1"/>
    <col min="14851" max="14851" width="2.57421875" style="0" customWidth="1"/>
    <col min="14852" max="14852" width="7.57421875" style="0" customWidth="1"/>
    <col min="14853" max="14853" width="15.140625" style="0" customWidth="1"/>
    <col min="14854" max="14854" width="0.85546875" style="0" customWidth="1"/>
    <col min="14855" max="14855" width="2.7109375" style="0" customWidth="1"/>
    <col min="14856" max="14856" width="2.8515625" style="0" customWidth="1"/>
    <col min="14857" max="14857" width="9.57421875" style="0" customWidth="1"/>
    <col min="14858" max="14858" width="8.00390625" style="0" customWidth="1"/>
    <col min="14859" max="14859" width="0.71875" style="0" customWidth="1"/>
    <col min="14860" max="14860" width="5.140625" style="0" customWidth="1"/>
    <col min="14861" max="14861" width="4.00390625" style="0" customWidth="1"/>
    <col min="14862" max="14862" width="14.421875" style="0" customWidth="1"/>
    <col min="14863" max="14863" width="1.57421875" style="0" customWidth="1"/>
    <col min="14864" max="14864" width="15.140625" style="0" customWidth="1"/>
    <col min="14865" max="14865" width="0.9921875" style="0" customWidth="1"/>
    <col min="15105" max="15106" width="2.7109375" style="0" customWidth="1"/>
    <col min="15107" max="15107" width="2.57421875" style="0" customWidth="1"/>
    <col min="15108" max="15108" width="7.57421875" style="0" customWidth="1"/>
    <col min="15109" max="15109" width="15.140625" style="0" customWidth="1"/>
    <col min="15110" max="15110" width="0.85546875" style="0" customWidth="1"/>
    <col min="15111" max="15111" width="2.7109375" style="0" customWidth="1"/>
    <col min="15112" max="15112" width="2.8515625" style="0" customWidth="1"/>
    <col min="15113" max="15113" width="9.57421875" style="0" customWidth="1"/>
    <col min="15114" max="15114" width="8.00390625" style="0" customWidth="1"/>
    <col min="15115" max="15115" width="0.71875" style="0" customWidth="1"/>
    <col min="15116" max="15116" width="5.140625" style="0" customWidth="1"/>
    <col min="15117" max="15117" width="4.00390625" style="0" customWidth="1"/>
    <col min="15118" max="15118" width="14.421875" style="0" customWidth="1"/>
    <col min="15119" max="15119" width="1.57421875" style="0" customWidth="1"/>
    <col min="15120" max="15120" width="15.140625" style="0" customWidth="1"/>
    <col min="15121" max="15121" width="0.9921875" style="0" customWidth="1"/>
    <col min="15361" max="15362" width="2.7109375" style="0" customWidth="1"/>
    <col min="15363" max="15363" width="2.57421875" style="0" customWidth="1"/>
    <col min="15364" max="15364" width="7.57421875" style="0" customWidth="1"/>
    <col min="15365" max="15365" width="15.140625" style="0" customWidth="1"/>
    <col min="15366" max="15366" width="0.85546875" style="0" customWidth="1"/>
    <col min="15367" max="15367" width="2.7109375" style="0" customWidth="1"/>
    <col min="15368" max="15368" width="2.8515625" style="0" customWidth="1"/>
    <col min="15369" max="15369" width="9.57421875" style="0" customWidth="1"/>
    <col min="15370" max="15370" width="8.00390625" style="0" customWidth="1"/>
    <col min="15371" max="15371" width="0.71875" style="0" customWidth="1"/>
    <col min="15372" max="15372" width="5.140625" style="0" customWidth="1"/>
    <col min="15373" max="15373" width="4.00390625" style="0" customWidth="1"/>
    <col min="15374" max="15374" width="14.421875" style="0" customWidth="1"/>
    <col min="15375" max="15375" width="1.57421875" style="0" customWidth="1"/>
    <col min="15376" max="15376" width="15.140625" style="0" customWidth="1"/>
    <col min="15377" max="15377" width="0.9921875" style="0" customWidth="1"/>
    <col min="15617" max="15618" width="2.7109375" style="0" customWidth="1"/>
    <col min="15619" max="15619" width="2.57421875" style="0" customWidth="1"/>
    <col min="15620" max="15620" width="7.57421875" style="0" customWidth="1"/>
    <col min="15621" max="15621" width="15.140625" style="0" customWidth="1"/>
    <col min="15622" max="15622" width="0.85546875" style="0" customWidth="1"/>
    <col min="15623" max="15623" width="2.7109375" style="0" customWidth="1"/>
    <col min="15624" max="15624" width="2.8515625" style="0" customWidth="1"/>
    <col min="15625" max="15625" width="9.57421875" style="0" customWidth="1"/>
    <col min="15626" max="15626" width="8.00390625" style="0" customWidth="1"/>
    <col min="15627" max="15627" width="0.71875" style="0" customWidth="1"/>
    <col min="15628" max="15628" width="5.140625" style="0" customWidth="1"/>
    <col min="15629" max="15629" width="4.00390625" style="0" customWidth="1"/>
    <col min="15630" max="15630" width="14.421875" style="0" customWidth="1"/>
    <col min="15631" max="15631" width="1.57421875" style="0" customWidth="1"/>
    <col min="15632" max="15632" width="15.140625" style="0" customWidth="1"/>
    <col min="15633" max="15633" width="0.9921875" style="0" customWidth="1"/>
    <col min="15873" max="15874" width="2.7109375" style="0" customWidth="1"/>
    <col min="15875" max="15875" width="2.57421875" style="0" customWidth="1"/>
    <col min="15876" max="15876" width="7.57421875" style="0" customWidth="1"/>
    <col min="15877" max="15877" width="15.140625" style="0" customWidth="1"/>
    <col min="15878" max="15878" width="0.85546875" style="0" customWidth="1"/>
    <col min="15879" max="15879" width="2.7109375" style="0" customWidth="1"/>
    <col min="15880" max="15880" width="2.8515625" style="0" customWidth="1"/>
    <col min="15881" max="15881" width="9.57421875" style="0" customWidth="1"/>
    <col min="15882" max="15882" width="8.00390625" style="0" customWidth="1"/>
    <col min="15883" max="15883" width="0.71875" style="0" customWidth="1"/>
    <col min="15884" max="15884" width="5.140625" style="0" customWidth="1"/>
    <col min="15885" max="15885" width="4.00390625" style="0" customWidth="1"/>
    <col min="15886" max="15886" width="14.421875" style="0" customWidth="1"/>
    <col min="15887" max="15887" width="1.57421875" style="0" customWidth="1"/>
    <col min="15888" max="15888" width="15.140625" style="0" customWidth="1"/>
    <col min="15889" max="15889" width="0.9921875" style="0" customWidth="1"/>
    <col min="16129" max="16130" width="2.7109375" style="0" customWidth="1"/>
    <col min="16131" max="16131" width="2.57421875" style="0" customWidth="1"/>
    <col min="16132" max="16132" width="7.57421875" style="0" customWidth="1"/>
    <col min="16133" max="16133" width="15.140625" style="0" customWidth="1"/>
    <col min="16134" max="16134" width="0.85546875" style="0" customWidth="1"/>
    <col min="16135" max="16135" width="2.7109375" style="0" customWidth="1"/>
    <col min="16136" max="16136" width="2.8515625" style="0" customWidth="1"/>
    <col min="16137" max="16137" width="9.57421875" style="0" customWidth="1"/>
    <col min="16138" max="16138" width="8.00390625" style="0" customWidth="1"/>
    <col min="16139" max="16139" width="0.71875" style="0" customWidth="1"/>
    <col min="16140" max="16140" width="5.140625" style="0" customWidth="1"/>
    <col min="16141" max="16141" width="4.00390625" style="0" customWidth="1"/>
    <col min="16142" max="16142" width="14.421875" style="0" customWidth="1"/>
    <col min="16143" max="16143" width="1.57421875" style="0" customWidth="1"/>
    <col min="16144" max="16144" width="15.140625" style="0" customWidth="1"/>
    <col min="16145" max="16145" width="0.9921875" style="0" customWidth="1"/>
  </cols>
  <sheetData>
    <row r="1" spans="1:17" ht="27" thickBot="1">
      <c r="A1" s="195" t="s">
        <v>14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</row>
    <row r="2" spans="1:17" ht="14.4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ht="15">
      <c r="A3" s="47"/>
      <c r="B3" s="48" t="s">
        <v>15</v>
      </c>
      <c r="C3" s="48"/>
      <c r="D3" s="48"/>
      <c r="E3" s="49" t="s">
        <v>51</v>
      </c>
      <c r="F3" s="50"/>
      <c r="G3" s="50"/>
      <c r="H3" s="50"/>
      <c r="I3" s="50"/>
      <c r="J3" s="51"/>
      <c r="K3" s="50"/>
      <c r="L3" s="52"/>
      <c r="M3" s="53"/>
      <c r="N3" s="48" t="s">
        <v>16</v>
      </c>
      <c r="O3" s="54" t="s">
        <v>17</v>
      </c>
      <c r="P3" s="55"/>
      <c r="Q3" s="56"/>
    </row>
    <row r="4" spans="1:17" ht="15">
      <c r="A4" s="47"/>
      <c r="B4" s="48" t="s">
        <v>18</v>
      </c>
      <c r="C4" s="48"/>
      <c r="D4" s="48"/>
      <c r="E4" s="57"/>
      <c r="F4" s="48"/>
      <c r="G4" s="48"/>
      <c r="H4" s="48"/>
      <c r="I4" s="48"/>
      <c r="J4" s="58"/>
      <c r="K4" s="48"/>
      <c r="L4" s="59"/>
      <c r="M4" s="53"/>
      <c r="N4" s="48" t="s">
        <v>19</v>
      </c>
      <c r="O4" s="60" t="s">
        <v>17</v>
      </c>
      <c r="P4" s="61"/>
      <c r="Q4" s="56"/>
    </row>
    <row r="5" spans="1:17" ht="15">
      <c r="A5" s="47"/>
      <c r="B5" s="48" t="s">
        <v>20</v>
      </c>
      <c r="C5" s="48"/>
      <c r="D5" s="48"/>
      <c r="E5" s="62" t="s">
        <v>52</v>
      </c>
      <c r="F5" s="63"/>
      <c r="G5" s="63"/>
      <c r="H5" s="63"/>
      <c r="I5" s="63"/>
      <c r="J5" s="64"/>
      <c r="K5" s="63"/>
      <c r="L5" s="65"/>
      <c r="M5" s="53"/>
      <c r="N5" s="48" t="s">
        <v>21</v>
      </c>
      <c r="O5" s="66"/>
      <c r="P5" s="67"/>
      <c r="Q5" s="56"/>
    </row>
    <row r="6" spans="1:17" ht="15">
      <c r="A6" s="47"/>
      <c r="B6" s="48"/>
      <c r="C6" s="48"/>
      <c r="D6" s="48"/>
      <c r="E6" s="48"/>
      <c r="F6" s="48"/>
      <c r="G6" s="48"/>
      <c r="H6" s="48"/>
      <c r="I6" s="48"/>
      <c r="J6" s="58"/>
      <c r="K6" s="48"/>
      <c r="L6" s="48"/>
      <c r="M6" s="48"/>
      <c r="N6" s="48" t="s">
        <v>22</v>
      </c>
      <c r="O6" s="48" t="s">
        <v>23</v>
      </c>
      <c r="P6" s="48"/>
      <c r="Q6" s="56"/>
    </row>
    <row r="7" spans="1:17" ht="14.45">
      <c r="A7" s="47"/>
      <c r="B7" s="48" t="s">
        <v>24</v>
      </c>
      <c r="C7" s="48"/>
      <c r="D7" s="48"/>
      <c r="E7" s="54"/>
      <c r="F7" s="50"/>
      <c r="G7" s="50"/>
      <c r="H7" s="50"/>
      <c r="I7" s="50"/>
      <c r="J7" s="51"/>
      <c r="K7" s="50"/>
      <c r="L7" s="52"/>
      <c r="M7" s="48"/>
      <c r="N7" s="54" t="s">
        <v>17</v>
      </c>
      <c r="O7" s="54" t="s">
        <v>17</v>
      </c>
      <c r="P7" s="55"/>
      <c r="Q7" s="56"/>
    </row>
    <row r="8" spans="1:17" ht="15">
      <c r="A8" s="47"/>
      <c r="B8" s="48" t="s">
        <v>25</v>
      </c>
      <c r="C8" s="48"/>
      <c r="D8" s="48"/>
      <c r="E8" s="60"/>
      <c r="F8" s="48"/>
      <c r="G8" s="48"/>
      <c r="H8" s="48"/>
      <c r="I8" s="48"/>
      <c r="J8" s="58"/>
      <c r="K8" s="48"/>
      <c r="L8" s="59"/>
      <c r="M8" s="48"/>
      <c r="N8" s="60"/>
      <c r="O8" s="60" t="s">
        <v>17</v>
      </c>
      <c r="P8" s="61"/>
      <c r="Q8" s="56"/>
    </row>
    <row r="9" spans="1:17" ht="14.45">
      <c r="A9" s="47"/>
      <c r="B9" s="48" t="s">
        <v>26</v>
      </c>
      <c r="C9" s="48"/>
      <c r="D9" s="48"/>
      <c r="E9" s="66" t="s">
        <v>17</v>
      </c>
      <c r="F9" s="63"/>
      <c r="G9" s="63"/>
      <c r="H9" s="63"/>
      <c r="I9" s="63"/>
      <c r="J9" s="64"/>
      <c r="K9" s="63"/>
      <c r="L9" s="65"/>
      <c r="M9" s="48"/>
      <c r="N9" s="66" t="s">
        <v>17</v>
      </c>
      <c r="O9" s="66" t="s">
        <v>17</v>
      </c>
      <c r="P9" s="67"/>
      <c r="Q9" s="56"/>
    </row>
    <row r="10" spans="1:17" ht="15">
      <c r="A10" s="47"/>
      <c r="B10" s="48"/>
      <c r="C10" s="48"/>
      <c r="D10" s="48"/>
      <c r="E10" s="48" t="s">
        <v>27</v>
      </c>
      <c r="F10" s="48"/>
      <c r="G10" s="48" t="s">
        <v>28</v>
      </c>
      <c r="H10" s="48"/>
      <c r="I10" s="48"/>
      <c r="J10" s="48"/>
      <c r="K10" s="48"/>
      <c r="L10" s="48"/>
      <c r="M10" s="48"/>
      <c r="N10" s="48" t="s">
        <v>29</v>
      </c>
      <c r="O10" s="48"/>
      <c r="P10" s="48" t="s">
        <v>30</v>
      </c>
      <c r="Q10" s="56"/>
    </row>
    <row r="11" spans="1:17" ht="14.45">
      <c r="A11" s="47"/>
      <c r="B11" s="48"/>
      <c r="C11" s="48"/>
      <c r="D11" s="48"/>
      <c r="E11" s="68"/>
      <c r="F11" s="48"/>
      <c r="G11" s="69"/>
      <c r="H11" s="70"/>
      <c r="I11" s="71"/>
      <c r="J11" s="48"/>
      <c r="K11" s="48"/>
      <c r="L11" s="53"/>
      <c r="M11" s="53"/>
      <c r="N11" s="72">
        <f ca="1">TODAY()</f>
        <v>43929</v>
      </c>
      <c r="O11" s="48"/>
      <c r="P11" s="73"/>
      <c r="Q11" s="56"/>
    </row>
    <row r="12" spans="1:17" ht="15" thickBot="1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6"/>
    </row>
    <row r="13" spans="1:17" ht="15.75" thickBot="1">
      <c r="A13" s="77"/>
      <c r="B13" s="78"/>
      <c r="C13" s="78"/>
      <c r="D13" s="78"/>
      <c r="E13" s="78" t="s">
        <v>31</v>
      </c>
      <c r="F13" s="78"/>
      <c r="G13" s="78"/>
      <c r="H13" s="79"/>
      <c r="I13" s="80"/>
      <c r="J13" s="78"/>
      <c r="K13" s="78"/>
      <c r="L13" s="78"/>
      <c r="M13" s="78"/>
      <c r="N13" s="78"/>
      <c r="O13" s="78"/>
      <c r="P13" s="78"/>
      <c r="Q13" s="81"/>
    </row>
    <row r="14" spans="1:17" ht="16.5" thickBot="1">
      <c r="A14" s="82"/>
      <c r="B14" s="83"/>
      <c r="C14" s="84" t="s">
        <v>32</v>
      </c>
      <c r="D14" s="84"/>
      <c r="E14" s="84"/>
      <c r="F14" s="84"/>
      <c r="G14" s="85"/>
      <c r="H14" s="86"/>
      <c r="I14" s="84"/>
      <c r="J14" s="84"/>
      <c r="K14" s="84"/>
      <c r="L14" s="85"/>
      <c r="M14" s="87"/>
      <c r="N14" s="84" t="s">
        <v>33</v>
      </c>
      <c r="O14" s="88"/>
      <c r="P14" s="89" t="s">
        <v>34</v>
      </c>
      <c r="Q14" s="90"/>
    </row>
    <row r="15" spans="1:17" ht="14.45">
      <c r="A15" s="91">
        <v>1</v>
      </c>
      <c r="B15" s="92"/>
      <c r="C15" s="93" t="str">
        <f>RD1!B5</f>
        <v>Datový rozvaděč 1 - blok E, 2. NP</v>
      </c>
      <c r="D15" s="93"/>
      <c r="E15" s="94"/>
      <c r="F15" s="95"/>
      <c r="G15" s="93"/>
      <c r="H15" s="93"/>
      <c r="I15" s="190"/>
      <c r="J15" s="95"/>
      <c r="K15" s="95"/>
      <c r="L15" s="96"/>
      <c r="M15" s="97"/>
      <c r="N15" s="98">
        <f>RD1!G34</f>
        <v>0</v>
      </c>
      <c r="O15" s="97"/>
      <c r="P15" s="98">
        <f>RD1!I34</f>
        <v>0</v>
      </c>
      <c r="Q15" s="99"/>
    </row>
    <row r="16" spans="1:17" ht="14.45">
      <c r="A16" s="91">
        <v>2</v>
      </c>
      <c r="B16" s="92"/>
      <c r="C16" s="93" t="str">
        <f>RD2!B5</f>
        <v>Datový rozvaděč 2 - blok G, 2. NP</v>
      </c>
      <c r="D16" s="93"/>
      <c r="E16" s="94"/>
      <c r="F16" s="95"/>
      <c r="G16" s="93"/>
      <c r="H16" s="93"/>
      <c r="I16" s="190" t="str">
        <f>RD8!$G$4</f>
        <v/>
      </c>
      <c r="J16" s="95"/>
      <c r="K16" s="95"/>
      <c r="L16" s="96"/>
      <c r="M16" s="97"/>
      <c r="N16" s="98">
        <f>RD2!G34</f>
        <v>0</v>
      </c>
      <c r="O16" s="97"/>
      <c r="P16" s="98">
        <f>RD2!I34</f>
        <v>0</v>
      </c>
      <c r="Q16" s="99"/>
    </row>
    <row r="17" spans="1:17" ht="14.45">
      <c r="A17" s="91">
        <v>3</v>
      </c>
      <c r="B17" s="92"/>
      <c r="C17" s="93" t="str">
        <f>RD3!B5</f>
        <v>Datový rozvaděč 3 - blok E, 5. NP</v>
      </c>
      <c r="D17" s="93"/>
      <c r="E17" s="94"/>
      <c r="F17" s="95"/>
      <c r="G17" s="93"/>
      <c r="H17" s="93"/>
      <c r="I17" s="190" t="str">
        <f>RD11!$G$4</f>
        <v/>
      </c>
      <c r="J17" s="95"/>
      <c r="K17" s="95"/>
      <c r="L17" s="96"/>
      <c r="M17" s="97"/>
      <c r="N17" s="98">
        <f>RD3!G34</f>
        <v>0</v>
      </c>
      <c r="O17" s="97"/>
      <c r="P17" s="98">
        <f>RD3!I34</f>
        <v>0</v>
      </c>
      <c r="Q17" s="99"/>
    </row>
    <row r="18" spans="1:17" ht="14.45">
      <c r="A18" s="91">
        <v>4</v>
      </c>
      <c r="B18" s="92"/>
      <c r="C18" s="93" t="str">
        <f>RD4!B5</f>
        <v>Datový rozvaděč 4 - blok O, 1. PP</v>
      </c>
      <c r="D18" s="93"/>
      <c r="E18" s="94"/>
      <c r="F18" s="95"/>
      <c r="G18" s="93"/>
      <c r="H18" s="93"/>
      <c r="I18" s="190" t="str">
        <f>RD4!$G$4</f>
        <v/>
      </c>
      <c r="J18" s="95"/>
      <c r="K18" s="95"/>
      <c r="L18" s="96"/>
      <c r="M18" s="97"/>
      <c r="N18" s="98">
        <f>RD4!G33</f>
        <v>0</v>
      </c>
      <c r="O18" s="97"/>
      <c r="P18" s="98">
        <f>RD4!I33</f>
        <v>0</v>
      </c>
      <c r="Q18" s="99"/>
    </row>
    <row r="19" spans="1:17" ht="14.45">
      <c r="A19" s="91">
        <v>5</v>
      </c>
      <c r="B19" s="92"/>
      <c r="C19" s="93" t="str">
        <f>RD5!B5</f>
        <v>Datový rozvaděč 5 - blok P, 1. PP</v>
      </c>
      <c r="D19" s="93"/>
      <c r="E19" s="94"/>
      <c r="F19" s="95"/>
      <c r="G19" s="93"/>
      <c r="H19" s="93"/>
      <c r="I19" s="190"/>
      <c r="J19" s="95"/>
      <c r="K19" s="95"/>
      <c r="L19" s="96"/>
      <c r="M19" s="97"/>
      <c r="N19" s="98">
        <f>RD5!G33</f>
        <v>0</v>
      </c>
      <c r="O19" s="97"/>
      <c r="P19" s="98">
        <f>RD5!I33</f>
        <v>0</v>
      </c>
      <c r="Q19" s="99"/>
    </row>
    <row r="20" spans="1:17" ht="14.45">
      <c r="A20" s="91">
        <v>6</v>
      </c>
      <c r="B20" s="92"/>
      <c r="C20" s="93" t="str">
        <f>RD6!B6</f>
        <v>Datový rozvaděč 6 - blok V, 1. PP</v>
      </c>
      <c r="D20" s="93"/>
      <c r="E20" s="94"/>
      <c r="F20" s="95"/>
      <c r="G20" s="93"/>
      <c r="H20" s="93"/>
      <c r="I20" s="190" t="str">
        <f>RD6!$G$4</f>
        <v/>
      </c>
      <c r="J20" s="95"/>
      <c r="K20" s="95"/>
      <c r="L20" s="96"/>
      <c r="M20" s="97"/>
      <c r="N20" s="98">
        <f>RD6!G41</f>
        <v>0</v>
      </c>
      <c r="O20" s="97"/>
      <c r="P20" s="98">
        <f>RD6!I41</f>
        <v>0</v>
      </c>
      <c r="Q20" s="99"/>
    </row>
    <row r="21" spans="1:17" ht="14.45">
      <c r="A21" s="91">
        <v>7</v>
      </c>
      <c r="B21" s="92"/>
      <c r="C21" s="93" t="str">
        <f>'RD7-Centrální'!B4</f>
        <v>Datový rozvaděč 7 - blok R, 2. NP - Centrální</v>
      </c>
      <c r="D21" s="93"/>
      <c r="E21" s="94"/>
      <c r="F21" s="95"/>
      <c r="G21" s="93"/>
      <c r="H21" s="93"/>
      <c r="I21" s="190"/>
      <c r="J21" s="95"/>
      <c r="K21" s="95"/>
      <c r="L21" s="96"/>
      <c r="M21" s="97"/>
      <c r="N21" s="98">
        <f>'RD7-Centrální'!G29</f>
        <v>0</v>
      </c>
      <c r="O21" s="97"/>
      <c r="P21" s="98">
        <f>'RD7-Centrální'!I29</f>
        <v>0</v>
      </c>
      <c r="Q21" s="99"/>
    </row>
    <row r="22" spans="1:17" ht="14.45">
      <c r="A22" s="91">
        <v>8</v>
      </c>
      <c r="B22" s="92"/>
      <c r="C22" s="93" t="str">
        <f>RD8!B6</f>
        <v>Datový rozvaděč 8 - blok F, 2. NP</v>
      </c>
      <c r="D22" s="93"/>
      <c r="E22" s="94"/>
      <c r="F22" s="95"/>
      <c r="G22" s="93"/>
      <c r="H22" s="93"/>
      <c r="I22" s="190" t="str">
        <f>RD8!$G$4</f>
        <v/>
      </c>
      <c r="J22" s="95"/>
      <c r="K22" s="95"/>
      <c r="L22" s="96"/>
      <c r="M22" s="97"/>
      <c r="N22" s="98">
        <f>RD8!G37</f>
        <v>0</v>
      </c>
      <c r="O22" s="97"/>
      <c r="P22" s="98">
        <f>RD8!I37</f>
        <v>0</v>
      </c>
      <c r="Q22" s="99"/>
    </row>
    <row r="23" spans="1:17" ht="15">
      <c r="A23" s="91">
        <v>9</v>
      </c>
      <c r="B23" s="92"/>
      <c r="C23" s="93" t="str">
        <f>RD9!B5</f>
        <v>Datový rozvaděč 9 - blok N, 1. NP</v>
      </c>
      <c r="D23" s="93"/>
      <c r="E23" s="94"/>
      <c r="F23" s="95"/>
      <c r="G23" s="93"/>
      <c r="H23" s="93"/>
      <c r="I23" s="190" t="str">
        <f>RD11!$G$4</f>
        <v/>
      </c>
      <c r="J23" s="95"/>
      <c r="K23" s="95"/>
      <c r="L23" s="96"/>
      <c r="M23" s="97"/>
      <c r="N23" s="98">
        <f>RD9!G34</f>
        <v>0</v>
      </c>
      <c r="O23" s="97"/>
      <c r="P23" s="98">
        <f>RD9!I34</f>
        <v>0</v>
      </c>
      <c r="Q23" s="99"/>
    </row>
    <row r="24" spans="1:17" ht="15">
      <c r="A24" s="91">
        <v>10</v>
      </c>
      <c r="B24" s="92"/>
      <c r="C24" s="93" t="str">
        <f>RD10!B5</f>
        <v>Datový rozvaděč 10 - blok S, 2. NP</v>
      </c>
      <c r="D24" s="93"/>
      <c r="E24" s="94"/>
      <c r="F24" s="95"/>
      <c r="G24" s="93"/>
      <c r="H24" s="93"/>
      <c r="I24" s="190" t="str">
        <f>RD6!$G$4</f>
        <v/>
      </c>
      <c r="J24" s="95"/>
      <c r="K24" s="95"/>
      <c r="L24" s="96"/>
      <c r="M24" s="97"/>
      <c r="N24" s="98">
        <f>RD10!G33</f>
        <v>0</v>
      </c>
      <c r="O24" s="97"/>
      <c r="P24" s="98">
        <f>RD10!I33</f>
        <v>0</v>
      </c>
      <c r="Q24" s="99"/>
    </row>
    <row r="25" spans="1:17" ht="15">
      <c r="A25" s="91">
        <v>11</v>
      </c>
      <c r="B25" s="92"/>
      <c r="C25" s="93" t="str">
        <f>RD11!B6</f>
        <v>Datový rozvaděč 11 - blok E, 1. NP</v>
      </c>
      <c r="D25" s="100"/>
      <c r="E25" s="101"/>
      <c r="F25" s="102"/>
      <c r="G25" s="100"/>
      <c r="H25" s="100"/>
      <c r="I25" s="190" t="str">
        <f>RD11!$G$4</f>
        <v/>
      </c>
      <c r="J25" s="102"/>
      <c r="K25" s="102"/>
      <c r="L25" s="103"/>
      <c r="M25" s="104"/>
      <c r="N25" s="105">
        <f>RD11!G37</f>
        <v>0</v>
      </c>
      <c r="O25" s="104"/>
      <c r="P25" s="105">
        <f>RD11!I37</f>
        <v>0</v>
      </c>
      <c r="Q25" s="99"/>
    </row>
    <row r="26" spans="1:17" ht="15">
      <c r="A26" s="91">
        <v>12</v>
      </c>
      <c r="B26" s="92"/>
      <c r="C26" s="93" t="str">
        <f>RD12!B5</f>
        <v>Datový rozvaděč 12 - blok M, 1. NP</v>
      </c>
      <c r="D26" s="93"/>
      <c r="E26" s="94"/>
      <c r="F26" s="95"/>
      <c r="G26" s="93"/>
      <c r="H26" s="93"/>
      <c r="I26" s="190" t="str">
        <f>RD11!$G$4</f>
        <v/>
      </c>
      <c r="J26" s="95"/>
      <c r="K26" s="95"/>
      <c r="L26" s="96"/>
      <c r="M26" s="97"/>
      <c r="N26" s="98">
        <f>RD12!G33</f>
        <v>0</v>
      </c>
      <c r="O26" s="97"/>
      <c r="P26" s="98">
        <f>RD12!I33</f>
        <v>0</v>
      </c>
      <c r="Q26" s="99"/>
    </row>
    <row r="27" spans="1:17" ht="15">
      <c r="A27" s="91">
        <v>13</v>
      </c>
      <c r="B27" s="92"/>
      <c r="C27" s="93" t="str">
        <f>RD13!B5</f>
        <v>Datový rozvaděč 13 - blok F, 4. NP</v>
      </c>
      <c r="D27" s="93"/>
      <c r="E27" s="94"/>
      <c r="F27" s="95"/>
      <c r="G27" s="93"/>
      <c r="H27" s="93"/>
      <c r="I27" s="190" t="str">
        <f>RD8!$G$4</f>
        <v/>
      </c>
      <c r="J27" s="95"/>
      <c r="K27" s="95"/>
      <c r="L27" s="96"/>
      <c r="M27" s="97"/>
      <c r="N27" s="98">
        <f>RD13!G34</f>
        <v>0</v>
      </c>
      <c r="O27" s="97"/>
      <c r="P27" s="98">
        <f>RD13!I34</f>
        <v>0</v>
      </c>
      <c r="Q27" s="99"/>
    </row>
    <row r="28" spans="1:17" ht="15">
      <c r="A28" s="91">
        <v>14</v>
      </c>
      <c r="B28" s="92"/>
      <c r="C28" s="93" t="str">
        <f>RD14!B5</f>
        <v>Datový rozvaděč 14 - blok G, 1. NP</v>
      </c>
      <c r="D28" s="93"/>
      <c r="E28" s="94"/>
      <c r="F28" s="95"/>
      <c r="G28" s="93"/>
      <c r="H28" s="93"/>
      <c r="I28" s="190" t="str">
        <f>RD8!$G$4</f>
        <v/>
      </c>
      <c r="J28" s="95"/>
      <c r="K28" s="95"/>
      <c r="L28" s="96"/>
      <c r="M28" s="97"/>
      <c r="N28" s="98">
        <f>RD14!G33</f>
        <v>0</v>
      </c>
      <c r="O28" s="97"/>
      <c r="P28" s="98">
        <f>RD14!I33</f>
        <v>0</v>
      </c>
      <c r="Q28" s="99"/>
    </row>
    <row r="29" spans="1:17" ht="15">
      <c r="A29" s="91">
        <v>15</v>
      </c>
      <c r="B29" s="92"/>
      <c r="C29" s="93" t="str">
        <f>RD15!B5</f>
        <v>Datový rozvaděč 15 - blok A, 3. NP</v>
      </c>
      <c r="D29" s="93"/>
      <c r="E29" s="94"/>
      <c r="F29" s="95"/>
      <c r="G29" s="93"/>
      <c r="H29" s="93"/>
      <c r="I29" s="190" t="str">
        <f>RD8!$G$4</f>
        <v/>
      </c>
      <c r="J29" s="95"/>
      <c r="K29" s="95"/>
      <c r="L29" s="96"/>
      <c r="M29" s="97"/>
      <c r="N29" s="98">
        <f>RD15!G34</f>
        <v>0</v>
      </c>
      <c r="O29" s="97"/>
      <c r="P29" s="98">
        <f>RD15!I34</f>
        <v>0</v>
      </c>
      <c r="Q29" s="99"/>
    </row>
    <row r="30" spans="1:17" ht="15">
      <c r="A30" s="91">
        <v>16</v>
      </c>
      <c r="B30" s="92"/>
      <c r="C30" s="93" t="str">
        <f>RD16!B5</f>
        <v>Datový rozvaděč 16 - blok E, 7. NP</v>
      </c>
      <c r="D30" s="93"/>
      <c r="E30" s="94"/>
      <c r="F30" s="95"/>
      <c r="G30" s="93"/>
      <c r="H30" s="93"/>
      <c r="I30" s="190" t="str">
        <f>RD11!$G$4</f>
        <v/>
      </c>
      <c r="J30" s="95"/>
      <c r="K30" s="95"/>
      <c r="L30" s="96"/>
      <c r="M30" s="97"/>
      <c r="N30" s="98">
        <f>RD16!G34</f>
        <v>0</v>
      </c>
      <c r="O30" s="97"/>
      <c r="P30" s="98">
        <f>RD16!I34</f>
        <v>0</v>
      </c>
      <c r="Q30" s="99"/>
    </row>
    <row r="31" spans="1:17" ht="15">
      <c r="A31" s="91">
        <v>17</v>
      </c>
      <c r="B31" s="92"/>
      <c r="C31" s="93" t="str">
        <f>RD17!B5</f>
        <v>Datový rozvaděč 17 - blok R, 1. NP</v>
      </c>
      <c r="D31" s="93"/>
      <c r="E31" s="94"/>
      <c r="F31" s="95"/>
      <c r="G31" s="93"/>
      <c r="H31" s="93"/>
      <c r="I31" s="190"/>
      <c r="J31" s="95"/>
      <c r="K31" s="95"/>
      <c r="L31" s="96"/>
      <c r="M31" s="97"/>
      <c r="N31" s="98">
        <f>RD17!G33</f>
        <v>0</v>
      </c>
      <c r="O31" s="97"/>
      <c r="P31" s="98">
        <f>RD17!I33</f>
        <v>0</v>
      </c>
      <c r="Q31" s="99"/>
    </row>
    <row r="32" spans="1:17" ht="15">
      <c r="A32" s="91">
        <v>18</v>
      </c>
      <c r="B32" s="92"/>
      <c r="C32" s="93" t="str">
        <f>RD18!B5</f>
        <v>Datový rozvaděč 18 - blok A, 2. NP</v>
      </c>
      <c r="D32" s="93"/>
      <c r="E32" s="94"/>
      <c r="F32" s="95"/>
      <c r="G32" s="93"/>
      <c r="H32" s="93"/>
      <c r="I32" s="190" t="str">
        <f>RD8!$G$4</f>
        <v/>
      </c>
      <c r="J32" s="95"/>
      <c r="K32" s="95"/>
      <c r="L32" s="96"/>
      <c r="M32" s="97"/>
      <c r="N32" s="98">
        <f>RD18!G34</f>
        <v>0</v>
      </c>
      <c r="O32" s="97"/>
      <c r="P32" s="98">
        <f>RD18!I34</f>
        <v>0</v>
      </c>
      <c r="Q32" s="99"/>
    </row>
    <row r="33" spans="1:17" ht="15">
      <c r="A33" s="91">
        <v>19</v>
      </c>
      <c r="B33" s="92"/>
      <c r="C33" s="93" t="str">
        <f>RD19!B5</f>
        <v>Datový rozvaděč 19 - blok E, 7. NP</v>
      </c>
      <c r="D33" s="93"/>
      <c r="E33" s="94"/>
      <c r="F33" s="95"/>
      <c r="G33" s="93"/>
      <c r="H33" s="93"/>
      <c r="I33" s="190" t="str">
        <f>RD11!$G$4</f>
        <v/>
      </c>
      <c r="J33" s="95"/>
      <c r="K33" s="95"/>
      <c r="L33" s="96"/>
      <c r="M33" s="97"/>
      <c r="N33" s="98">
        <f>RD19!G33</f>
        <v>0</v>
      </c>
      <c r="O33" s="97"/>
      <c r="P33" s="98">
        <f>RD19!I33</f>
        <v>0</v>
      </c>
      <c r="Q33" s="99"/>
    </row>
    <row r="34" spans="1:17" ht="15">
      <c r="A34" s="91">
        <v>20</v>
      </c>
      <c r="B34" s="92"/>
      <c r="C34" s="93" t="str">
        <f>RD20!B5</f>
        <v>Datový rozvaděč 20 - blok T, 1. NP</v>
      </c>
      <c r="D34" s="93"/>
      <c r="E34" s="94"/>
      <c r="F34" s="95"/>
      <c r="G34" s="93"/>
      <c r="H34" s="93"/>
      <c r="I34" s="190" t="str">
        <f>RD6!$G$4</f>
        <v/>
      </c>
      <c r="J34" s="95"/>
      <c r="K34" s="95"/>
      <c r="L34" s="96"/>
      <c r="M34" s="97"/>
      <c r="N34" s="98">
        <f>RD20!G34</f>
        <v>0</v>
      </c>
      <c r="O34" s="97"/>
      <c r="P34" s="98">
        <f>RD20!I34</f>
        <v>0</v>
      </c>
      <c r="Q34" s="99"/>
    </row>
    <row r="35" spans="1:17" ht="15">
      <c r="A35" s="91">
        <v>21</v>
      </c>
      <c r="B35" s="92"/>
      <c r="C35" s="93" t="s">
        <v>111</v>
      </c>
      <c r="D35" s="93"/>
      <c r="E35" s="94"/>
      <c r="F35" s="95"/>
      <c r="G35" s="93"/>
      <c r="H35" s="93"/>
      <c r="I35" s="93"/>
      <c r="J35" s="95"/>
      <c r="K35" s="95"/>
      <c r="L35" s="96"/>
      <c r="M35" s="97"/>
      <c r="N35" s="98"/>
      <c r="O35" s="97"/>
      <c r="P35" s="98">
        <v>0</v>
      </c>
      <c r="Q35" s="99"/>
    </row>
    <row r="36" spans="1:17" ht="15">
      <c r="A36" s="91">
        <v>22</v>
      </c>
      <c r="B36" s="92"/>
      <c r="C36" s="93" t="s">
        <v>112</v>
      </c>
      <c r="D36" s="93"/>
      <c r="E36" s="94"/>
      <c r="F36" s="95"/>
      <c r="G36" s="93"/>
      <c r="H36" s="93"/>
      <c r="I36" s="93"/>
      <c r="J36" s="95"/>
      <c r="K36" s="95"/>
      <c r="L36" s="96"/>
      <c r="M36" s="97"/>
      <c r="N36" s="98"/>
      <c r="O36" s="97"/>
      <c r="P36" s="98">
        <v>0</v>
      </c>
      <c r="Q36" s="99"/>
    </row>
    <row r="37" spans="1:17" ht="15">
      <c r="A37" s="91">
        <v>23</v>
      </c>
      <c r="B37" s="92"/>
      <c r="C37" s="93" t="s">
        <v>35</v>
      </c>
      <c r="D37" s="93"/>
      <c r="E37" s="94"/>
      <c r="F37" s="95"/>
      <c r="G37" s="93"/>
      <c r="H37" s="93"/>
      <c r="I37" s="93"/>
      <c r="J37" s="95"/>
      <c r="K37" s="95"/>
      <c r="L37" s="96"/>
      <c r="M37" s="97"/>
      <c r="N37" s="98">
        <v>0</v>
      </c>
      <c r="O37" s="97"/>
      <c r="P37" s="98"/>
      <c r="Q37" s="99"/>
    </row>
    <row r="38" spans="1:17" ht="15.75" thickBot="1">
      <c r="A38" s="91">
        <v>24</v>
      </c>
      <c r="B38" s="107"/>
      <c r="C38" s="108" t="s">
        <v>36</v>
      </c>
      <c r="D38" s="108"/>
      <c r="E38" s="109"/>
      <c r="F38" s="110"/>
      <c r="G38" s="111"/>
      <c r="H38" s="107"/>
      <c r="I38" s="108"/>
      <c r="J38" s="110"/>
      <c r="K38" s="110"/>
      <c r="L38" s="111"/>
      <c r="M38" s="112"/>
      <c r="N38" s="113">
        <v>0</v>
      </c>
      <c r="O38" s="114"/>
      <c r="P38" s="113"/>
      <c r="Q38" s="115"/>
    </row>
    <row r="39" spans="1:17" ht="15.75" thickBot="1">
      <c r="A39" s="116"/>
      <c r="B39" s="117"/>
      <c r="C39" s="118" t="s">
        <v>37</v>
      </c>
      <c r="D39" s="117"/>
      <c r="E39" s="119"/>
      <c r="F39" s="120"/>
      <c r="G39" s="121"/>
      <c r="H39" s="117"/>
      <c r="I39" s="117"/>
      <c r="J39" s="120"/>
      <c r="K39" s="120"/>
      <c r="L39" s="121"/>
      <c r="M39" s="122"/>
      <c r="N39" s="123">
        <f>SUM(N15:N38)</f>
        <v>0</v>
      </c>
      <c r="O39" s="122"/>
      <c r="P39" s="123">
        <f>SUM(P15:P38)</f>
        <v>0</v>
      </c>
      <c r="Q39" s="124"/>
    </row>
    <row r="40" spans="1:17" ht="15.75" thickBot="1">
      <c r="A40" s="125" t="s">
        <v>25</v>
      </c>
      <c r="B40" s="126"/>
      <c r="C40" s="126"/>
      <c r="D40" s="126"/>
      <c r="E40" s="127"/>
      <c r="F40" s="128"/>
      <c r="G40" s="129"/>
      <c r="H40" s="127"/>
      <c r="I40" s="126"/>
      <c r="J40" s="127"/>
      <c r="K40" s="76"/>
      <c r="L40" s="198" t="s">
        <v>38</v>
      </c>
      <c r="M40" s="199"/>
      <c r="N40" s="199"/>
      <c r="O40" s="199"/>
      <c r="P40" s="199"/>
      <c r="Q40" s="200"/>
    </row>
    <row r="41" spans="1:17" ht="15.75" thickBot="1">
      <c r="A41" s="130"/>
      <c r="B41" s="131"/>
      <c r="C41" s="131"/>
      <c r="D41" s="131"/>
      <c r="E41" s="131"/>
      <c r="F41" s="132"/>
      <c r="G41" s="133"/>
      <c r="H41" s="131"/>
      <c r="I41" s="131"/>
      <c r="J41" s="134"/>
      <c r="K41" s="135"/>
      <c r="L41" s="201" t="s">
        <v>39</v>
      </c>
      <c r="M41" s="202"/>
      <c r="N41" s="202"/>
      <c r="O41" s="203"/>
      <c r="P41" s="136">
        <f>N39+P39</f>
        <v>0</v>
      </c>
      <c r="Q41" s="124"/>
    </row>
    <row r="42" spans="1:17" ht="15">
      <c r="A42" s="137" t="s">
        <v>40</v>
      </c>
      <c r="B42" s="138"/>
      <c r="C42" s="138"/>
      <c r="D42" s="138"/>
      <c r="E42" s="139"/>
      <c r="F42" s="140"/>
      <c r="G42" s="141" t="s">
        <v>41</v>
      </c>
      <c r="H42" s="138"/>
      <c r="I42" s="138"/>
      <c r="J42" s="139"/>
      <c r="K42" s="142"/>
      <c r="L42" s="143" t="s">
        <v>42</v>
      </c>
      <c r="M42" s="144" t="s">
        <v>43</v>
      </c>
      <c r="N42" s="145"/>
      <c r="O42" s="146"/>
      <c r="P42" s="147">
        <f>N42*0.15</f>
        <v>0</v>
      </c>
      <c r="Q42" s="148"/>
    </row>
    <row r="43" spans="1:17" ht="15.75" thickBot="1">
      <c r="A43" s="149" t="s">
        <v>44</v>
      </c>
      <c r="B43" s="131"/>
      <c r="C43" s="131"/>
      <c r="D43" s="131"/>
      <c r="E43" s="131"/>
      <c r="F43" s="132"/>
      <c r="G43" s="150"/>
      <c r="H43" s="131"/>
      <c r="I43" s="131"/>
      <c r="J43" s="131"/>
      <c r="K43" s="56"/>
      <c r="L43" s="106" t="s">
        <v>42</v>
      </c>
      <c r="M43" s="151" t="s">
        <v>45</v>
      </c>
      <c r="N43" s="152">
        <f>N39+P39</f>
        <v>0</v>
      </c>
      <c r="O43" s="153"/>
      <c r="P43" s="113">
        <f>N43*0.21</f>
        <v>0</v>
      </c>
      <c r="Q43" s="154"/>
    </row>
    <row r="44" spans="1:17" ht="15.75" thickBot="1">
      <c r="A44" s="155"/>
      <c r="B44" s="131"/>
      <c r="C44" s="131"/>
      <c r="D44" s="131"/>
      <c r="E44" s="156"/>
      <c r="F44" s="132"/>
      <c r="G44" s="156"/>
      <c r="H44" s="131"/>
      <c r="I44" s="131"/>
      <c r="J44" s="134"/>
      <c r="K44" s="56"/>
      <c r="L44" s="157"/>
      <c r="M44" s="158" t="s">
        <v>46</v>
      </c>
      <c r="N44" s="117"/>
      <c r="O44" s="159"/>
      <c r="P44" s="136">
        <f>P41+P43+P42</f>
        <v>0</v>
      </c>
      <c r="Q44" s="160"/>
    </row>
    <row r="45" spans="1:17" ht="15">
      <c r="A45" s="161" t="s">
        <v>40</v>
      </c>
      <c r="B45" s="131"/>
      <c r="C45" s="131"/>
      <c r="D45" s="131"/>
      <c r="E45" s="131"/>
      <c r="F45" s="132"/>
      <c r="G45" s="162" t="s">
        <v>41</v>
      </c>
      <c r="H45" s="131"/>
      <c r="I45" s="131"/>
      <c r="J45" s="131"/>
      <c r="K45" s="56"/>
      <c r="L45" s="204" t="s">
        <v>47</v>
      </c>
      <c r="M45" s="205"/>
      <c r="N45" s="205"/>
      <c r="O45" s="205"/>
      <c r="P45" s="205"/>
      <c r="Q45" s="206"/>
    </row>
    <row r="46" spans="1:17" ht="15">
      <c r="A46" s="163" t="s">
        <v>26</v>
      </c>
      <c r="B46" s="164"/>
      <c r="C46" s="164"/>
      <c r="D46" s="164"/>
      <c r="E46" s="164"/>
      <c r="F46" s="165"/>
      <c r="G46" s="166"/>
      <c r="H46" s="164"/>
      <c r="I46" s="164"/>
      <c r="J46" s="164"/>
      <c r="K46" s="167"/>
      <c r="L46" s="168"/>
      <c r="M46" s="169" t="s">
        <v>48</v>
      </c>
      <c r="N46" s="100"/>
      <c r="O46" s="100"/>
      <c r="P46" s="170">
        <v>0</v>
      </c>
      <c r="Q46" s="171"/>
    </row>
    <row r="47" spans="1:17" ht="15">
      <c r="A47" s="130"/>
      <c r="B47" s="131"/>
      <c r="C47" s="131"/>
      <c r="D47" s="131"/>
      <c r="E47" s="131"/>
      <c r="F47" s="132"/>
      <c r="G47" s="133"/>
      <c r="H47" s="131"/>
      <c r="I47" s="131"/>
      <c r="J47" s="131"/>
      <c r="K47" s="56"/>
      <c r="L47" s="168"/>
      <c r="M47" s="169" t="s">
        <v>49</v>
      </c>
      <c r="N47" s="100"/>
      <c r="O47" s="100"/>
      <c r="P47" s="170">
        <v>0</v>
      </c>
      <c r="Q47" s="171"/>
    </row>
    <row r="48" spans="1:17" ht="15.75" thickBot="1">
      <c r="A48" s="172" t="s">
        <v>40</v>
      </c>
      <c r="B48" s="126"/>
      <c r="C48" s="126"/>
      <c r="D48" s="126"/>
      <c r="E48" s="126"/>
      <c r="F48" s="128"/>
      <c r="G48" s="173" t="s">
        <v>41</v>
      </c>
      <c r="H48" s="126"/>
      <c r="I48" s="126"/>
      <c r="J48" s="126"/>
      <c r="K48" s="76"/>
      <c r="L48" s="174"/>
      <c r="M48" s="175" t="s">
        <v>50</v>
      </c>
      <c r="N48" s="108"/>
      <c r="O48" s="108"/>
      <c r="P48" s="176">
        <v>0</v>
      </c>
      <c r="Q48" s="115"/>
    </row>
  </sheetData>
  <mergeCells count="4">
    <mergeCell ref="A1:Q1"/>
    <mergeCell ref="L40:Q40"/>
    <mergeCell ref="L41:O41"/>
    <mergeCell ref="L45:Q45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zoomScale="90" zoomScaleNormal="90" workbookViewId="0" topLeftCell="A1">
      <selection activeCell="C12" sqref="C12:D12"/>
    </sheetView>
  </sheetViews>
  <sheetFormatPr defaultColWidth="9.140625" defaultRowHeight="15"/>
  <cols>
    <col min="1" max="1" width="1.1484375" style="0" customWidth="1"/>
    <col min="2" max="2" width="6.00390625" style="0" customWidth="1"/>
    <col min="3" max="3" width="22.140625" style="0" customWidth="1"/>
    <col min="4" max="4" width="28.57421875" style="0" customWidth="1"/>
    <col min="5" max="5" width="9.00390625" style="0" bestFit="1" customWidth="1"/>
    <col min="6" max="6" width="12.28125" style="0" customWidth="1"/>
    <col min="7" max="7" width="16.421875" style="0" bestFit="1" customWidth="1"/>
    <col min="8" max="8" width="13.57421875" style="0" bestFit="1" customWidth="1"/>
    <col min="9" max="9" width="16.421875" style="0" customWidth="1"/>
    <col min="10" max="10" width="3.00390625" style="0" customWidth="1"/>
    <col min="11" max="11" width="21.57421875" style="0" customWidth="1"/>
    <col min="12" max="12" width="11.8515625" style="0" customWidth="1"/>
    <col min="13" max="14" width="14.57421875" style="0" customWidth="1"/>
    <col min="15" max="15" width="14.8515625" style="0" customWidth="1"/>
    <col min="16" max="16" width="25.8515625" style="0" bestFit="1" customWidth="1"/>
    <col min="17" max="17" width="20.8515625" style="0" bestFit="1" customWidth="1"/>
  </cols>
  <sheetData>
    <row r="1" spans="3:5" ht="5.25" customHeight="1">
      <c r="C1" s="1"/>
      <c r="D1" s="1"/>
      <c r="E1" s="1"/>
    </row>
    <row r="2" spans="2:15" ht="15" customHeight="1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5" ht="15" customHeight="1">
      <c r="B3" s="1"/>
      <c r="C3" s="1"/>
      <c r="D3" s="177" t="s">
        <v>13</v>
      </c>
      <c r="E3" s="179">
        <v>8</v>
      </c>
      <c r="F3" s="2"/>
      <c r="G3" s="178" t="s">
        <v>53</v>
      </c>
      <c r="H3" s="182">
        <v>95</v>
      </c>
      <c r="I3" s="1"/>
      <c r="K3" s="32"/>
      <c r="L3" s="32"/>
      <c r="M3" s="32"/>
      <c r="N3" s="32"/>
      <c r="O3" s="32"/>
    </row>
    <row r="4" spans="2:15" ht="15" customHeight="1">
      <c r="B4" s="1"/>
      <c r="C4" s="1"/>
      <c r="D4" s="181"/>
      <c r="E4" s="181"/>
      <c r="F4" s="181"/>
      <c r="G4" s="189" t="str">
        <f>IF(RD11!E3&gt;48,"překročen počet vláken","")</f>
        <v/>
      </c>
      <c r="H4" s="181"/>
      <c r="I4" s="181"/>
      <c r="K4" s="32"/>
      <c r="L4" s="32"/>
      <c r="M4" s="32"/>
      <c r="N4" s="32"/>
      <c r="O4" s="32"/>
    </row>
    <row r="5" spans="2:15" ht="15">
      <c r="B5" s="23" t="s">
        <v>68</v>
      </c>
      <c r="C5" s="23"/>
      <c r="D5" s="23"/>
      <c r="E5" s="23"/>
      <c r="F5" s="23"/>
      <c r="G5" s="23"/>
      <c r="H5" s="23"/>
      <c r="I5" s="23"/>
      <c r="K5" s="37"/>
      <c r="L5" s="37"/>
      <c r="M5" s="37"/>
      <c r="N5" s="37"/>
      <c r="O5" s="37"/>
    </row>
    <row r="6" spans="2:16" ht="15">
      <c r="B6" s="4"/>
      <c r="C6" s="5" t="s">
        <v>1</v>
      </c>
      <c r="D6" s="5"/>
      <c r="E6" s="5" t="s">
        <v>0</v>
      </c>
      <c r="F6" s="5" t="s">
        <v>7</v>
      </c>
      <c r="G6" s="5" t="s">
        <v>8</v>
      </c>
      <c r="H6" s="5" t="s">
        <v>9</v>
      </c>
      <c r="I6" s="6" t="s">
        <v>10</v>
      </c>
      <c r="K6" s="36"/>
      <c r="L6" s="33"/>
      <c r="M6" s="33"/>
      <c r="N6" s="33"/>
      <c r="O6" s="33"/>
      <c r="P6" s="26"/>
    </row>
    <row r="7" spans="2:16" ht="15">
      <c r="B7" s="24"/>
      <c r="C7" s="207" t="s">
        <v>105</v>
      </c>
      <c r="D7" s="207"/>
      <c r="E7" s="180">
        <f>IF($E$3&lt;=8,$H$3,0)</f>
        <v>95</v>
      </c>
      <c r="F7" s="38"/>
      <c r="G7" s="28">
        <f aca="true" t="shared" si="0" ref="G7:G33">F7*E7</f>
        <v>0</v>
      </c>
      <c r="H7" s="39"/>
      <c r="I7" s="28">
        <f aca="true" t="shared" si="1" ref="I7:I33">H7*E7</f>
        <v>0</v>
      </c>
      <c r="K7" s="34"/>
      <c r="L7" s="34"/>
      <c r="M7" s="28"/>
      <c r="N7" s="35"/>
      <c r="O7" s="28"/>
      <c r="P7" s="27"/>
    </row>
    <row r="8" spans="2:16" ht="15">
      <c r="B8" s="24"/>
      <c r="C8" s="207" t="s">
        <v>106</v>
      </c>
      <c r="D8" s="207"/>
      <c r="E8" s="180">
        <f>IF($E$3&gt;8,IF($E$3&lt;=12,$H$3,0),0)</f>
        <v>0</v>
      </c>
      <c r="F8" s="38"/>
      <c r="G8" s="28">
        <f t="shared" si="0"/>
        <v>0</v>
      </c>
      <c r="H8" s="39"/>
      <c r="I8" s="28">
        <f t="shared" si="1"/>
        <v>0</v>
      </c>
      <c r="K8" s="34"/>
      <c r="L8" s="34"/>
      <c r="M8" s="28"/>
      <c r="N8" s="35"/>
      <c r="O8" s="28"/>
      <c r="P8" s="27"/>
    </row>
    <row r="9" spans="2:16" ht="15">
      <c r="B9" s="24"/>
      <c r="C9" s="207" t="s">
        <v>107</v>
      </c>
      <c r="D9" s="207"/>
      <c r="E9" s="180">
        <f>IF($E$3&gt;12,IF($E$3&lt;=24,$H$3,0),0)</f>
        <v>0</v>
      </c>
      <c r="F9" s="38"/>
      <c r="G9" s="28">
        <f t="shared" si="0"/>
        <v>0</v>
      </c>
      <c r="H9" s="39"/>
      <c r="I9" s="28">
        <f t="shared" si="1"/>
        <v>0</v>
      </c>
      <c r="K9" s="34"/>
      <c r="L9" s="34"/>
      <c r="M9" s="28"/>
      <c r="N9" s="35"/>
      <c r="O9" s="28"/>
      <c r="P9" s="27"/>
    </row>
    <row r="10" spans="2:16" ht="15">
      <c r="B10" s="24"/>
      <c r="C10" s="207" t="s">
        <v>108</v>
      </c>
      <c r="D10" s="207"/>
      <c r="E10" s="180">
        <f>IF($E$3&gt;24,IF($E$3&lt;=48,$H$3,0),0)</f>
        <v>0</v>
      </c>
      <c r="F10" s="38"/>
      <c r="G10" s="28">
        <f t="shared" si="0"/>
        <v>0</v>
      </c>
      <c r="H10" s="39"/>
      <c r="I10" s="28">
        <f t="shared" si="1"/>
        <v>0</v>
      </c>
      <c r="K10" s="34"/>
      <c r="L10" s="34"/>
      <c r="M10" s="28"/>
      <c r="N10" s="35"/>
      <c r="O10" s="28"/>
      <c r="P10" s="27"/>
    </row>
    <row r="11" spans="2:16" ht="15">
      <c r="B11" s="24"/>
      <c r="C11" s="207" t="s">
        <v>102</v>
      </c>
      <c r="D11" s="207"/>
      <c r="E11" s="183">
        <v>2</v>
      </c>
      <c r="F11" s="38"/>
      <c r="G11" s="28">
        <f t="shared" si="0"/>
        <v>0</v>
      </c>
      <c r="H11" s="39"/>
      <c r="I11" s="28">
        <f t="shared" si="1"/>
        <v>0</v>
      </c>
      <c r="K11" s="34"/>
      <c r="L11" s="34"/>
      <c r="M11" s="28"/>
      <c r="N11" s="35"/>
      <c r="O11" s="28"/>
      <c r="P11" s="27"/>
    </row>
    <row r="12" spans="2:16" ht="14.45">
      <c r="B12" s="24"/>
      <c r="C12" s="207" t="s">
        <v>103</v>
      </c>
      <c r="D12" s="207"/>
      <c r="E12" s="180">
        <f>E11</f>
        <v>2</v>
      </c>
      <c r="F12" s="38"/>
      <c r="G12" s="28">
        <f t="shared" si="0"/>
        <v>0</v>
      </c>
      <c r="H12" s="39"/>
      <c r="I12" s="28">
        <f t="shared" si="1"/>
        <v>0</v>
      </c>
      <c r="K12" s="34"/>
      <c r="L12" s="34"/>
      <c r="M12" s="28"/>
      <c r="N12" s="35"/>
      <c r="O12" s="28"/>
      <c r="P12" s="27"/>
    </row>
    <row r="13" spans="2:16" ht="15">
      <c r="B13" s="24"/>
      <c r="C13" s="207" t="s">
        <v>104</v>
      </c>
      <c r="D13" s="207"/>
      <c r="E13" s="180">
        <f>CEILING($E$3/48,1)</f>
        <v>1</v>
      </c>
      <c r="F13" s="38"/>
      <c r="G13" s="28">
        <f t="shared" si="0"/>
        <v>0</v>
      </c>
      <c r="H13" s="39"/>
      <c r="I13" s="28">
        <f t="shared" si="1"/>
        <v>0</v>
      </c>
      <c r="K13" s="34"/>
      <c r="L13" s="34"/>
      <c r="M13" s="28"/>
      <c r="N13" s="35"/>
      <c r="O13" s="28"/>
      <c r="P13" s="27"/>
    </row>
    <row r="14" spans="2:16" ht="15">
      <c r="B14" s="24"/>
      <c r="C14" s="207" t="s">
        <v>56</v>
      </c>
      <c r="D14" s="207"/>
      <c r="E14" s="180">
        <f>CEILING($E$3/12,1)</f>
        <v>1</v>
      </c>
      <c r="F14" s="38"/>
      <c r="G14" s="28">
        <f t="shared" si="0"/>
        <v>0</v>
      </c>
      <c r="H14" s="39"/>
      <c r="I14" s="28">
        <f t="shared" si="1"/>
        <v>0</v>
      </c>
      <c r="K14" s="34"/>
      <c r="L14" s="34"/>
      <c r="M14" s="28"/>
      <c r="N14" s="35"/>
      <c r="O14" s="28"/>
      <c r="P14" s="27"/>
    </row>
    <row r="15" spans="2:16" ht="15">
      <c r="B15" s="24"/>
      <c r="C15" s="207" t="s">
        <v>101</v>
      </c>
      <c r="D15" s="207"/>
      <c r="E15" s="180">
        <f>0.5*$E$3</f>
        <v>4</v>
      </c>
      <c r="F15" s="38"/>
      <c r="G15" s="28">
        <f t="shared" si="0"/>
        <v>0</v>
      </c>
      <c r="H15" s="39"/>
      <c r="I15" s="28">
        <f t="shared" si="1"/>
        <v>0</v>
      </c>
      <c r="K15" s="34"/>
      <c r="L15" s="34"/>
      <c r="M15" s="28"/>
      <c r="N15" s="35"/>
      <c r="O15" s="28"/>
      <c r="P15" s="27"/>
    </row>
    <row r="16" spans="2:16" ht="15">
      <c r="B16" s="24"/>
      <c r="C16" s="207" t="s">
        <v>109</v>
      </c>
      <c r="D16" s="207"/>
      <c r="E16" s="180">
        <f>1*$E$3</f>
        <v>8</v>
      </c>
      <c r="F16" s="38"/>
      <c r="G16" s="28">
        <f t="shared" si="0"/>
        <v>0</v>
      </c>
      <c r="H16" s="39"/>
      <c r="I16" s="28">
        <f t="shared" si="1"/>
        <v>0</v>
      </c>
      <c r="K16" s="34"/>
      <c r="L16" s="34"/>
      <c r="M16" s="28"/>
      <c r="N16" s="35"/>
      <c r="O16" s="28"/>
      <c r="P16" s="27"/>
    </row>
    <row r="17" spans="2:16" ht="15">
      <c r="B17" s="24"/>
      <c r="C17" s="207" t="s">
        <v>11</v>
      </c>
      <c r="D17" s="207"/>
      <c r="E17" s="180">
        <f>1*$E$3</f>
        <v>8</v>
      </c>
      <c r="F17" s="38"/>
      <c r="G17" s="28">
        <f t="shared" si="0"/>
        <v>0</v>
      </c>
      <c r="H17" s="39"/>
      <c r="I17" s="28">
        <f t="shared" si="1"/>
        <v>0</v>
      </c>
      <c r="K17" s="34"/>
      <c r="L17" s="34"/>
      <c r="M17" s="28"/>
      <c r="N17" s="35"/>
      <c r="O17" s="28"/>
      <c r="P17" s="27"/>
    </row>
    <row r="18" spans="2:16" ht="15">
      <c r="B18" s="24"/>
      <c r="C18" s="207" t="s">
        <v>12</v>
      </c>
      <c r="D18" s="207"/>
      <c r="E18" s="180">
        <f>1*$E$3</f>
        <v>8</v>
      </c>
      <c r="F18" s="38"/>
      <c r="G18" s="28">
        <f t="shared" si="0"/>
        <v>0</v>
      </c>
      <c r="H18" s="39"/>
      <c r="I18" s="28">
        <f t="shared" si="1"/>
        <v>0</v>
      </c>
      <c r="K18" s="34"/>
      <c r="L18" s="34"/>
      <c r="M18" s="28"/>
      <c r="N18" s="35"/>
      <c r="O18" s="28"/>
      <c r="P18" s="27"/>
    </row>
    <row r="19" spans="2:16" ht="15">
      <c r="B19" s="24"/>
      <c r="C19" s="207" t="s">
        <v>54</v>
      </c>
      <c r="D19" s="207"/>
      <c r="E19" s="180">
        <f>1*$E$3</f>
        <v>8</v>
      </c>
      <c r="F19" s="38"/>
      <c r="G19" s="28">
        <f t="shared" si="0"/>
        <v>0</v>
      </c>
      <c r="H19" s="39"/>
      <c r="I19" s="28">
        <f t="shared" si="1"/>
        <v>0</v>
      </c>
      <c r="K19" s="34"/>
      <c r="L19" s="34"/>
      <c r="M19" s="28"/>
      <c r="N19" s="35"/>
      <c r="O19" s="28"/>
      <c r="P19" s="27"/>
    </row>
    <row r="20" spans="2:16" ht="15">
      <c r="B20" s="24"/>
      <c r="C20" s="207" t="s">
        <v>61</v>
      </c>
      <c r="D20" s="207"/>
      <c r="E20" s="180">
        <f>E13</f>
        <v>1</v>
      </c>
      <c r="F20" s="38"/>
      <c r="G20" s="28">
        <f t="shared" si="0"/>
        <v>0</v>
      </c>
      <c r="H20" s="39"/>
      <c r="I20" s="28">
        <f t="shared" si="1"/>
        <v>0</v>
      </c>
      <c r="K20" s="34"/>
      <c r="L20" s="34"/>
      <c r="M20" s="28"/>
      <c r="N20" s="35"/>
      <c r="O20" s="28"/>
      <c r="P20" s="27"/>
    </row>
    <row r="21" spans="2:16" ht="15">
      <c r="B21" s="24"/>
      <c r="C21" s="207" t="s">
        <v>55</v>
      </c>
      <c r="D21" s="207"/>
      <c r="E21" s="180">
        <f>E20+E13</f>
        <v>2</v>
      </c>
      <c r="F21" s="38"/>
      <c r="G21" s="28">
        <f t="shared" si="0"/>
        <v>0</v>
      </c>
      <c r="H21" s="39"/>
      <c r="I21" s="28">
        <f t="shared" si="1"/>
        <v>0</v>
      </c>
      <c r="K21" s="34"/>
      <c r="L21" s="34"/>
      <c r="M21" s="28"/>
      <c r="N21" s="35"/>
      <c r="O21" s="28"/>
      <c r="P21" s="27"/>
    </row>
    <row r="22" spans="2:16" ht="14.45">
      <c r="B22" s="24"/>
      <c r="C22" s="193"/>
      <c r="D22" s="193"/>
      <c r="E22" s="43"/>
      <c r="F22" s="38"/>
      <c r="G22" s="28"/>
      <c r="H22" s="39"/>
      <c r="I22" s="28"/>
      <c r="K22" s="34"/>
      <c r="L22" s="34"/>
      <c r="M22" s="28"/>
      <c r="N22" s="35"/>
      <c r="O22" s="28"/>
      <c r="P22" s="27"/>
    </row>
    <row r="23" spans="2:16" ht="14.45">
      <c r="B23" s="24"/>
      <c r="C23" s="207" t="s">
        <v>100</v>
      </c>
      <c r="D23" s="207"/>
      <c r="E23" s="43">
        <v>1</v>
      </c>
      <c r="F23" s="38"/>
      <c r="G23" s="28">
        <f aca="true" t="shared" si="2" ref="G23">F23*E23</f>
        <v>0</v>
      </c>
      <c r="H23" s="39"/>
      <c r="I23" s="28">
        <f aca="true" t="shared" si="3" ref="I23">H23*E23</f>
        <v>0</v>
      </c>
      <c r="K23" s="34"/>
      <c r="L23" s="34"/>
      <c r="M23" s="28"/>
      <c r="N23" s="35"/>
      <c r="O23" s="28"/>
      <c r="P23" s="27"/>
    </row>
    <row r="24" spans="2:16" ht="15">
      <c r="B24" s="24"/>
      <c r="C24" s="207" t="s">
        <v>57</v>
      </c>
      <c r="D24" s="207"/>
      <c r="E24" s="43">
        <v>90</v>
      </c>
      <c r="F24" s="38"/>
      <c r="G24" s="28">
        <f t="shared" si="0"/>
        <v>0</v>
      </c>
      <c r="H24" s="39"/>
      <c r="I24" s="28">
        <f t="shared" si="1"/>
        <v>0</v>
      </c>
      <c r="K24" s="34"/>
      <c r="L24" s="34"/>
      <c r="M24" s="28"/>
      <c r="N24" s="35"/>
      <c r="O24" s="28"/>
      <c r="P24" s="27"/>
    </row>
    <row r="25" spans="2:16" ht="15">
      <c r="B25" s="24"/>
      <c r="C25" s="207" t="s">
        <v>62</v>
      </c>
      <c r="D25" s="207"/>
      <c r="E25" s="43">
        <v>0</v>
      </c>
      <c r="F25" s="38"/>
      <c r="G25" s="28">
        <f t="shared" si="0"/>
        <v>0</v>
      </c>
      <c r="H25" s="39"/>
      <c r="I25" s="28">
        <f t="shared" si="1"/>
        <v>0</v>
      </c>
      <c r="K25" s="34"/>
      <c r="L25" s="34"/>
      <c r="M25" s="28"/>
      <c r="N25" s="35"/>
      <c r="O25" s="28"/>
      <c r="P25" s="27"/>
    </row>
    <row r="26" spans="2:16" ht="15">
      <c r="B26" s="24"/>
      <c r="C26" s="207" t="s">
        <v>86</v>
      </c>
      <c r="D26" s="207"/>
      <c r="E26" s="43">
        <v>10</v>
      </c>
      <c r="F26" s="38"/>
      <c r="G26" s="28">
        <f t="shared" si="0"/>
        <v>0</v>
      </c>
      <c r="H26" s="39"/>
      <c r="I26" s="28">
        <f t="shared" si="1"/>
        <v>0</v>
      </c>
      <c r="K26" s="34"/>
      <c r="L26" s="34"/>
      <c r="M26" s="28"/>
      <c r="N26" s="35"/>
      <c r="O26" s="28"/>
      <c r="P26" s="27"/>
    </row>
    <row r="27" spans="2:16" ht="15">
      <c r="B27" s="24"/>
      <c r="C27" s="207" t="s">
        <v>87</v>
      </c>
      <c r="D27" s="207"/>
      <c r="E27" s="43">
        <v>10</v>
      </c>
      <c r="F27" s="38"/>
      <c r="G27" s="28">
        <f t="shared" si="0"/>
        <v>0</v>
      </c>
      <c r="H27" s="39"/>
      <c r="I27" s="28">
        <f t="shared" si="1"/>
        <v>0</v>
      </c>
      <c r="K27" s="34"/>
      <c r="L27" s="34"/>
      <c r="M27" s="28"/>
      <c r="N27" s="35"/>
      <c r="O27" s="28"/>
      <c r="P27" s="27"/>
    </row>
    <row r="28" spans="2:16" ht="15">
      <c r="B28" s="24"/>
      <c r="C28" s="207" t="s">
        <v>59</v>
      </c>
      <c r="D28" s="207"/>
      <c r="E28" s="43">
        <v>0</v>
      </c>
      <c r="F28" s="38"/>
      <c r="G28" s="28">
        <f t="shared" si="0"/>
        <v>0</v>
      </c>
      <c r="H28" s="39"/>
      <c r="I28" s="28">
        <f t="shared" si="1"/>
        <v>0</v>
      </c>
      <c r="K28" s="34"/>
      <c r="L28" s="34"/>
      <c r="M28" s="28"/>
      <c r="N28" s="35"/>
      <c r="O28" s="28"/>
      <c r="P28" s="27"/>
    </row>
    <row r="29" spans="2:16" ht="15">
      <c r="B29" s="24"/>
      <c r="C29" s="207" t="s">
        <v>82</v>
      </c>
      <c r="D29" s="207"/>
      <c r="E29" s="43">
        <v>1</v>
      </c>
      <c r="F29" s="38"/>
      <c r="G29" s="28">
        <f t="shared" si="0"/>
        <v>0</v>
      </c>
      <c r="H29" s="39"/>
      <c r="I29" s="28">
        <f t="shared" si="1"/>
        <v>0</v>
      </c>
      <c r="K29" s="34"/>
      <c r="L29" s="34"/>
      <c r="M29" s="28"/>
      <c r="N29" s="35"/>
      <c r="O29" s="28"/>
      <c r="P29" s="27"/>
    </row>
    <row r="30" spans="2:16" ht="15">
      <c r="B30" s="24"/>
      <c r="C30" s="207" t="s">
        <v>90</v>
      </c>
      <c r="D30" s="207"/>
      <c r="E30" s="43">
        <v>2</v>
      </c>
      <c r="F30" s="38"/>
      <c r="G30" s="28">
        <f t="shared" si="0"/>
        <v>0</v>
      </c>
      <c r="H30" s="39"/>
      <c r="I30" s="28">
        <f t="shared" si="1"/>
        <v>0</v>
      </c>
      <c r="K30" s="34"/>
      <c r="L30" s="34"/>
      <c r="M30" s="28"/>
      <c r="N30" s="35"/>
      <c r="O30" s="28"/>
      <c r="P30" s="27"/>
    </row>
    <row r="31" spans="2:16" ht="15">
      <c r="B31" s="24"/>
      <c r="C31" s="207" t="s">
        <v>89</v>
      </c>
      <c r="D31" s="207"/>
      <c r="E31" s="43">
        <v>2</v>
      </c>
      <c r="F31" s="38"/>
      <c r="G31" s="28">
        <f t="shared" si="0"/>
        <v>0</v>
      </c>
      <c r="H31" s="39"/>
      <c r="I31" s="28">
        <f t="shared" si="1"/>
        <v>0</v>
      </c>
      <c r="K31" s="34"/>
      <c r="L31" s="34"/>
      <c r="M31" s="28"/>
      <c r="N31" s="35"/>
      <c r="O31" s="28"/>
      <c r="P31" s="27"/>
    </row>
    <row r="32" spans="2:16" ht="15">
      <c r="B32" s="24"/>
      <c r="C32" s="207" t="s">
        <v>88</v>
      </c>
      <c r="D32" s="207"/>
      <c r="E32" s="43">
        <f>E30+E31</f>
        <v>4</v>
      </c>
      <c r="F32" s="38"/>
      <c r="G32" s="28">
        <f t="shared" si="0"/>
        <v>0</v>
      </c>
      <c r="H32" s="39"/>
      <c r="I32" s="28">
        <f t="shared" si="1"/>
        <v>0</v>
      </c>
      <c r="K32" s="34"/>
      <c r="L32" s="34"/>
      <c r="M32" s="28"/>
      <c r="N32" s="35"/>
      <c r="O32" s="28"/>
      <c r="P32" s="27"/>
    </row>
    <row r="33" spans="2:16" ht="15">
      <c r="B33" s="24"/>
      <c r="C33" s="207" t="s">
        <v>60</v>
      </c>
      <c r="D33" s="207"/>
      <c r="E33" s="43">
        <v>1</v>
      </c>
      <c r="F33" s="38"/>
      <c r="G33" s="28">
        <f t="shared" si="0"/>
        <v>0</v>
      </c>
      <c r="H33" s="39"/>
      <c r="I33" s="28">
        <f t="shared" si="1"/>
        <v>0</v>
      </c>
      <c r="K33" s="34"/>
      <c r="L33" s="34"/>
      <c r="M33" s="28"/>
      <c r="N33" s="35"/>
      <c r="O33" s="28"/>
      <c r="P33" s="27"/>
    </row>
    <row r="34" spans="2:15" ht="15">
      <c r="B34" s="40"/>
      <c r="C34" s="40" t="s">
        <v>2</v>
      </c>
      <c r="D34" s="41"/>
      <c r="E34" s="41"/>
      <c r="F34" s="41"/>
      <c r="G34" s="42">
        <f>SUM(G7:G33)</f>
        <v>0</v>
      </c>
      <c r="H34" s="31"/>
      <c r="I34" s="42">
        <f>SUM(I7:I33)</f>
        <v>0</v>
      </c>
      <c r="K34" s="34"/>
      <c r="L34" s="28"/>
      <c r="M34" s="28"/>
      <c r="N34" s="28"/>
      <c r="O34" s="28"/>
    </row>
    <row r="35" spans="3:16" ht="15">
      <c r="C35" s="20"/>
      <c r="F35" s="13"/>
      <c r="G35" s="13"/>
      <c r="H35" s="13"/>
      <c r="I35" s="22"/>
      <c r="K35" s="32"/>
      <c r="L35" s="32"/>
      <c r="M35" s="32"/>
      <c r="N35" s="32"/>
      <c r="O35" s="32"/>
      <c r="P35" s="29"/>
    </row>
    <row r="36" spans="3:15" ht="15">
      <c r="C36" s="20"/>
      <c r="F36" s="13"/>
      <c r="G36" s="13"/>
      <c r="H36" s="13"/>
      <c r="I36" s="22"/>
      <c r="K36" s="32"/>
      <c r="L36" s="32"/>
      <c r="M36" s="32"/>
      <c r="N36" s="32"/>
      <c r="O36" s="32"/>
    </row>
    <row r="37" spans="2:15" ht="15">
      <c r="B37" s="25"/>
      <c r="C37" s="8"/>
      <c r="F37" s="7" t="s">
        <v>3</v>
      </c>
      <c r="K37" s="32"/>
      <c r="L37" s="32"/>
      <c r="M37" s="32"/>
      <c r="N37" s="32"/>
      <c r="O37" s="32"/>
    </row>
    <row r="38" spans="2:15" ht="15">
      <c r="B38" s="15"/>
      <c r="C38" s="8"/>
      <c r="F38" s="9" t="s">
        <v>4</v>
      </c>
      <c r="G38" s="10"/>
      <c r="H38" s="10"/>
      <c r="I38" s="11">
        <f>I34+G34</f>
        <v>0</v>
      </c>
      <c r="K38" s="32"/>
      <c r="L38" s="28"/>
      <c r="M38" s="32"/>
      <c r="N38" s="35"/>
      <c r="O38" s="22"/>
    </row>
    <row r="39" spans="2:15" ht="15">
      <c r="B39" s="19"/>
      <c r="C39" s="8"/>
      <c r="F39" s="12" t="s">
        <v>5</v>
      </c>
      <c r="G39" s="13"/>
      <c r="H39" s="13"/>
      <c r="I39" s="14">
        <f>I38*0.21</f>
        <v>0</v>
      </c>
      <c r="K39" s="32"/>
      <c r="L39" s="32"/>
      <c r="M39" s="32"/>
      <c r="N39" s="32"/>
      <c r="O39" s="32"/>
    </row>
    <row r="40" spans="3:15" ht="15">
      <c r="C40" s="8"/>
      <c r="F40" s="16" t="s">
        <v>6</v>
      </c>
      <c r="G40" s="17"/>
      <c r="H40" s="17"/>
      <c r="I40" s="18">
        <f>I38+I39</f>
        <v>0</v>
      </c>
      <c r="K40" s="32"/>
      <c r="L40" s="32"/>
      <c r="M40" s="32"/>
      <c r="N40" s="32"/>
      <c r="O40" s="32"/>
    </row>
    <row r="41" spans="3:15" ht="15">
      <c r="C41" s="20"/>
      <c r="F41" s="21"/>
      <c r="G41" s="1"/>
      <c r="H41" s="1"/>
      <c r="I41" s="1"/>
      <c r="K41" s="32"/>
      <c r="L41" s="32"/>
      <c r="M41" s="32"/>
      <c r="N41" s="32"/>
      <c r="O41" s="32"/>
    </row>
    <row r="42" spans="3:9" ht="15">
      <c r="C42" s="20"/>
      <c r="D42" s="30"/>
      <c r="E42" s="30"/>
      <c r="F42" s="13"/>
      <c r="G42" s="13"/>
      <c r="H42" s="13"/>
      <c r="I42" s="22"/>
    </row>
    <row r="43" spans="3:9" ht="15">
      <c r="C43" s="20"/>
      <c r="F43" s="13"/>
      <c r="G43" s="13"/>
      <c r="H43" s="13"/>
      <c r="I43" s="22"/>
    </row>
    <row r="44" spans="3:9" ht="15">
      <c r="C44" s="20"/>
      <c r="D44" s="29"/>
      <c r="E44" s="29"/>
      <c r="F44" s="13"/>
      <c r="G44" s="13"/>
      <c r="H44" s="13"/>
      <c r="I44" s="22"/>
    </row>
    <row r="45" spans="4:9" ht="15">
      <c r="D45" s="29"/>
      <c r="E45" s="29"/>
      <c r="F45" s="1"/>
      <c r="G45" s="1"/>
      <c r="H45" s="1"/>
      <c r="I45" s="1"/>
    </row>
    <row r="46" spans="4:5" ht="15">
      <c r="D46" s="29"/>
      <c r="E46" s="29"/>
    </row>
    <row r="47" spans="4:5" ht="15">
      <c r="D47" s="29"/>
      <c r="E47" s="29"/>
    </row>
  </sheetData>
  <mergeCells count="26">
    <mergeCell ref="C28:D28"/>
    <mergeCell ref="C29:D29"/>
    <mergeCell ref="C33:D33"/>
    <mergeCell ref="C19:D19"/>
    <mergeCell ref="C20:D20"/>
    <mergeCell ref="C21:D21"/>
    <mergeCell ref="C24:D24"/>
    <mergeCell ref="C25:D25"/>
    <mergeCell ref="C26:D26"/>
    <mergeCell ref="C27:D27"/>
    <mergeCell ref="C32:D32"/>
    <mergeCell ref="C30:D30"/>
    <mergeCell ref="C31:D31"/>
    <mergeCell ref="C23:D23"/>
    <mergeCell ref="C18:D18"/>
    <mergeCell ref="C7:D7"/>
    <mergeCell ref="C8:D8"/>
    <mergeCell ref="C9:D9"/>
    <mergeCell ref="C10:D10"/>
    <mergeCell ref="C11:D11"/>
    <mergeCell ref="C13:D13"/>
    <mergeCell ref="C14:D14"/>
    <mergeCell ref="C15:D15"/>
    <mergeCell ref="C16:D16"/>
    <mergeCell ref="C17:D17"/>
    <mergeCell ref="C12:D12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zoomScale="90" zoomScaleNormal="90" workbookViewId="0" topLeftCell="A1">
      <selection activeCell="C12" sqref="C12:D12"/>
    </sheetView>
  </sheetViews>
  <sheetFormatPr defaultColWidth="9.140625" defaultRowHeight="15"/>
  <cols>
    <col min="1" max="1" width="1.1484375" style="0" customWidth="1"/>
    <col min="2" max="2" width="6.00390625" style="0" customWidth="1"/>
    <col min="3" max="3" width="22.140625" style="0" customWidth="1"/>
    <col min="4" max="4" width="28.57421875" style="0" customWidth="1"/>
    <col min="5" max="5" width="9.00390625" style="0" bestFit="1" customWidth="1"/>
    <col min="6" max="6" width="12.28125" style="0" customWidth="1"/>
    <col min="7" max="7" width="16.421875" style="0" bestFit="1" customWidth="1"/>
    <col min="8" max="8" width="13.57421875" style="0" bestFit="1" customWidth="1"/>
    <col min="9" max="9" width="16.421875" style="0" customWidth="1"/>
    <col min="10" max="10" width="3.00390625" style="0" customWidth="1"/>
    <col min="11" max="11" width="21.57421875" style="0" customWidth="1"/>
    <col min="12" max="12" width="11.8515625" style="0" customWidth="1"/>
    <col min="13" max="14" width="14.57421875" style="0" customWidth="1"/>
    <col min="15" max="15" width="14.8515625" style="0" customWidth="1"/>
    <col min="16" max="16" width="25.8515625" style="0" bestFit="1" customWidth="1"/>
    <col min="17" max="17" width="20.8515625" style="0" bestFit="1" customWidth="1"/>
  </cols>
  <sheetData>
    <row r="1" spans="3:5" ht="5.25" customHeight="1">
      <c r="C1" s="1"/>
      <c r="D1" s="1"/>
      <c r="E1" s="1"/>
    </row>
    <row r="2" spans="2:15" ht="15" customHeight="1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5" ht="15" customHeight="1">
      <c r="B3" s="1"/>
      <c r="C3" s="1"/>
      <c r="D3" s="177" t="s">
        <v>13</v>
      </c>
      <c r="E3" s="179">
        <v>8</v>
      </c>
      <c r="F3" s="2"/>
      <c r="G3" s="178" t="s">
        <v>53</v>
      </c>
      <c r="H3" s="182">
        <v>260</v>
      </c>
      <c r="I3" s="1"/>
      <c r="K3" s="32"/>
      <c r="L3" s="32"/>
      <c r="M3" s="32"/>
      <c r="N3" s="32"/>
      <c r="O3" s="32"/>
    </row>
    <row r="4" spans="2:15" ht="15" customHeight="1">
      <c r="B4" s="1"/>
      <c r="C4" s="1"/>
      <c r="D4" s="181"/>
      <c r="E4" s="181"/>
      <c r="F4" s="181"/>
      <c r="G4" s="189" t="str">
        <f>IF(RD6!E3&gt;48,"překročen počet vláken","")</f>
        <v/>
      </c>
      <c r="H4" s="181"/>
      <c r="I4" s="181"/>
      <c r="K4" s="32"/>
      <c r="L4" s="32"/>
      <c r="M4" s="32"/>
      <c r="N4" s="32"/>
      <c r="O4" s="32"/>
    </row>
    <row r="5" spans="2:15" ht="15">
      <c r="B5" s="23" t="s">
        <v>69</v>
      </c>
      <c r="C5" s="23"/>
      <c r="D5" s="23"/>
      <c r="E5" s="23"/>
      <c r="F5" s="23"/>
      <c r="G5" s="23"/>
      <c r="H5" s="23"/>
      <c r="I5" s="23"/>
      <c r="K5" s="37"/>
      <c r="L5" s="37"/>
      <c r="M5" s="37"/>
      <c r="N5" s="37"/>
      <c r="O5" s="37"/>
    </row>
    <row r="6" spans="2:16" ht="15">
      <c r="B6" s="4"/>
      <c r="C6" s="5" t="s">
        <v>1</v>
      </c>
      <c r="D6" s="5"/>
      <c r="E6" s="5" t="s">
        <v>0</v>
      </c>
      <c r="F6" s="5" t="s">
        <v>7</v>
      </c>
      <c r="G6" s="5" t="s">
        <v>8</v>
      </c>
      <c r="H6" s="5" t="s">
        <v>9</v>
      </c>
      <c r="I6" s="6" t="s">
        <v>10</v>
      </c>
      <c r="K6" s="36"/>
      <c r="L6" s="33"/>
      <c r="M6" s="33"/>
      <c r="N6" s="33"/>
      <c r="O6" s="33"/>
      <c r="P6" s="26"/>
    </row>
    <row r="7" spans="2:16" ht="15">
      <c r="B7" s="24"/>
      <c r="C7" s="207" t="s">
        <v>110</v>
      </c>
      <c r="D7" s="207"/>
      <c r="E7" s="180">
        <f>IF($E$3&lt;=8,$H$3,0)</f>
        <v>260</v>
      </c>
      <c r="F7" s="38"/>
      <c r="G7" s="28">
        <f aca="true" t="shared" si="0" ref="G7:G32">F7*E7</f>
        <v>0</v>
      </c>
      <c r="H7" s="39"/>
      <c r="I7" s="28">
        <f aca="true" t="shared" si="1" ref="I7:I32">H7*E7</f>
        <v>0</v>
      </c>
      <c r="K7" s="34"/>
      <c r="L7" s="34"/>
      <c r="M7" s="28"/>
      <c r="N7" s="35"/>
      <c r="O7" s="28"/>
      <c r="P7" s="27"/>
    </row>
    <row r="8" spans="2:16" ht="15">
      <c r="B8" s="24"/>
      <c r="C8" s="207" t="s">
        <v>106</v>
      </c>
      <c r="D8" s="207"/>
      <c r="E8" s="180">
        <f>IF($E$3&gt;8,IF($E$3&lt;=12,$H$3,0),0)</f>
        <v>0</v>
      </c>
      <c r="F8" s="38"/>
      <c r="G8" s="28">
        <f t="shared" si="0"/>
        <v>0</v>
      </c>
      <c r="H8" s="39"/>
      <c r="I8" s="28">
        <f t="shared" si="1"/>
        <v>0</v>
      </c>
      <c r="K8" s="34"/>
      <c r="L8" s="34"/>
      <c r="M8" s="28"/>
      <c r="N8" s="35"/>
      <c r="O8" s="28"/>
      <c r="P8" s="27"/>
    </row>
    <row r="9" spans="2:16" ht="15">
      <c r="B9" s="24"/>
      <c r="C9" s="207" t="s">
        <v>107</v>
      </c>
      <c r="D9" s="207"/>
      <c r="E9" s="180">
        <f>IF($E$3&gt;12,IF($E$3&lt;=24,$H$3,0),0)</f>
        <v>0</v>
      </c>
      <c r="F9" s="38"/>
      <c r="G9" s="28">
        <f t="shared" si="0"/>
        <v>0</v>
      </c>
      <c r="H9" s="39"/>
      <c r="I9" s="28">
        <f t="shared" si="1"/>
        <v>0</v>
      </c>
      <c r="K9" s="34"/>
      <c r="L9" s="34"/>
      <c r="M9" s="28"/>
      <c r="N9" s="35"/>
      <c r="O9" s="28"/>
      <c r="P9" s="27"/>
    </row>
    <row r="10" spans="2:16" ht="15">
      <c r="B10" s="24"/>
      <c r="C10" s="207" t="s">
        <v>108</v>
      </c>
      <c r="D10" s="207"/>
      <c r="E10" s="180">
        <f>IF($E$3&gt;24,IF($E$3&lt;=48,$H$3,0),0)</f>
        <v>0</v>
      </c>
      <c r="F10" s="38"/>
      <c r="G10" s="28">
        <f t="shared" si="0"/>
        <v>0</v>
      </c>
      <c r="H10" s="39"/>
      <c r="I10" s="28">
        <f t="shared" si="1"/>
        <v>0</v>
      </c>
      <c r="K10" s="34"/>
      <c r="L10" s="34"/>
      <c r="M10" s="28"/>
      <c r="N10" s="35"/>
      <c r="O10" s="28"/>
      <c r="P10" s="27"/>
    </row>
    <row r="11" spans="2:16" ht="15">
      <c r="B11" s="24"/>
      <c r="C11" s="207" t="s">
        <v>102</v>
      </c>
      <c r="D11" s="207"/>
      <c r="E11" s="183">
        <v>2</v>
      </c>
      <c r="F11" s="38"/>
      <c r="G11" s="28">
        <f t="shared" si="0"/>
        <v>0</v>
      </c>
      <c r="H11" s="39"/>
      <c r="I11" s="28">
        <f t="shared" si="1"/>
        <v>0</v>
      </c>
      <c r="K11" s="34"/>
      <c r="L11" s="34"/>
      <c r="M11" s="28"/>
      <c r="N11" s="35"/>
      <c r="O11" s="28"/>
      <c r="P11" s="27"/>
    </row>
    <row r="12" spans="2:16" ht="14.45">
      <c r="B12" s="24"/>
      <c r="C12" s="207" t="s">
        <v>103</v>
      </c>
      <c r="D12" s="207"/>
      <c r="E12" s="180">
        <f>E11</f>
        <v>2</v>
      </c>
      <c r="F12" s="38"/>
      <c r="G12" s="28">
        <f t="shared" si="0"/>
        <v>0</v>
      </c>
      <c r="H12" s="39"/>
      <c r="I12" s="28">
        <f t="shared" si="1"/>
        <v>0</v>
      </c>
      <c r="K12" s="34"/>
      <c r="L12" s="34"/>
      <c r="M12" s="28"/>
      <c r="N12" s="35"/>
      <c r="O12" s="28"/>
      <c r="P12" s="27"/>
    </row>
    <row r="13" spans="2:16" ht="15">
      <c r="B13" s="24"/>
      <c r="C13" s="207" t="s">
        <v>104</v>
      </c>
      <c r="D13" s="207"/>
      <c r="E13" s="180">
        <f>CEILING($E$3/48,1)</f>
        <v>1</v>
      </c>
      <c r="F13" s="38"/>
      <c r="G13" s="28">
        <f t="shared" si="0"/>
        <v>0</v>
      </c>
      <c r="H13" s="39"/>
      <c r="I13" s="28">
        <f t="shared" si="1"/>
        <v>0</v>
      </c>
      <c r="K13" s="34"/>
      <c r="L13" s="34"/>
      <c r="M13" s="28"/>
      <c r="N13" s="35"/>
      <c r="O13" s="28"/>
      <c r="P13" s="27"/>
    </row>
    <row r="14" spans="2:16" ht="15">
      <c r="B14" s="24"/>
      <c r="C14" s="207" t="s">
        <v>56</v>
      </c>
      <c r="D14" s="207"/>
      <c r="E14" s="180">
        <f>CEILING($E$3/12,1)</f>
        <v>1</v>
      </c>
      <c r="F14" s="38"/>
      <c r="G14" s="28">
        <f t="shared" si="0"/>
        <v>0</v>
      </c>
      <c r="H14" s="39"/>
      <c r="I14" s="28">
        <f t="shared" si="1"/>
        <v>0</v>
      </c>
      <c r="K14" s="34"/>
      <c r="L14" s="34"/>
      <c r="M14" s="28"/>
      <c r="N14" s="35"/>
      <c r="O14" s="28"/>
      <c r="P14" s="27"/>
    </row>
    <row r="15" spans="2:16" ht="15">
      <c r="B15" s="24"/>
      <c r="C15" s="207" t="s">
        <v>101</v>
      </c>
      <c r="D15" s="207"/>
      <c r="E15" s="180">
        <f>0.5*$E$3</f>
        <v>4</v>
      </c>
      <c r="F15" s="38"/>
      <c r="G15" s="28">
        <f t="shared" si="0"/>
        <v>0</v>
      </c>
      <c r="H15" s="39"/>
      <c r="I15" s="28">
        <f t="shared" si="1"/>
        <v>0</v>
      </c>
      <c r="K15" s="34"/>
      <c r="L15" s="34"/>
      <c r="M15" s="28"/>
      <c r="N15" s="35"/>
      <c r="O15" s="28"/>
      <c r="P15" s="27"/>
    </row>
    <row r="16" spans="2:16" ht="15">
      <c r="B16" s="24"/>
      <c r="C16" s="207" t="s">
        <v>109</v>
      </c>
      <c r="D16" s="207"/>
      <c r="E16" s="180">
        <f>1*$E$3</f>
        <v>8</v>
      </c>
      <c r="F16" s="38"/>
      <c r="G16" s="28">
        <f t="shared" si="0"/>
        <v>0</v>
      </c>
      <c r="H16" s="39"/>
      <c r="I16" s="28">
        <f t="shared" si="1"/>
        <v>0</v>
      </c>
      <c r="K16" s="34"/>
      <c r="L16" s="34"/>
      <c r="M16" s="28"/>
      <c r="N16" s="35"/>
      <c r="O16" s="28"/>
      <c r="P16" s="27"/>
    </row>
    <row r="17" spans="2:16" ht="15">
      <c r="B17" s="24"/>
      <c r="C17" s="207" t="s">
        <v>11</v>
      </c>
      <c r="D17" s="207"/>
      <c r="E17" s="180">
        <f>1*$E$3</f>
        <v>8</v>
      </c>
      <c r="F17" s="38"/>
      <c r="G17" s="28">
        <f t="shared" si="0"/>
        <v>0</v>
      </c>
      <c r="H17" s="39"/>
      <c r="I17" s="28">
        <f t="shared" si="1"/>
        <v>0</v>
      </c>
      <c r="K17" s="34"/>
      <c r="L17" s="34"/>
      <c r="M17" s="28"/>
      <c r="N17" s="35"/>
      <c r="O17" s="28"/>
      <c r="P17" s="27"/>
    </row>
    <row r="18" spans="2:16" ht="15">
      <c r="B18" s="24"/>
      <c r="C18" s="207" t="s">
        <v>12</v>
      </c>
      <c r="D18" s="207"/>
      <c r="E18" s="180">
        <f>1*$E$3</f>
        <v>8</v>
      </c>
      <c r="F18" s="38"/>
      <c r="G18" s="28">
        <f t="shared" si="0"/>
        <v>0</v>
      </c>
      <c r="H18" s="39"/>
      <c r="I18" s="28">
        <f t="shared" si="1"/>
        <v>0</v>
      </c>
      <c r="K18" s="34"/>
      <c r="L18" s="34"/>
      <c r="M18" s="28"/>
      <c r="N18" s="35"/>
      <c r="O18" s="28"/>
      <c r="P18" s="27"/>
    </row>
    <row r="19" spans="2:16" ht="15">
      <c r="B19" s="24"/>
      <c r="C19" s="207" t="s">
        <v>54</v>
      </c>
      <c r="D19" s="207"/>
      <c r="E19" s="180">
        <f>1*$E$3</f>
        <v>8</v>
      </c>
      <c r="F19" s="38"/>
      <c r="G19" s="28">
        <f t="shared" si="0"/>
        <v>0</v>
      </c>
      <c r="H19" s="39"/>
      <c r="I19" s="28">
        <f t="shared" si="1"/>
        <v>0</v>
      </c>
      <c r="K19" s="34"/>
      <c r="L19" s="34"/>
      <c r="M19" s="28"/>
      <c r="N19" s="35"/>
      <c r="O19" s="28"/>
      <c r="P19" s="27"/>
    </row>
    <row r="20" spans="2:16" ht="15">
      <c r="B20" s="24"/>
      <c r="C20" s="207" t="s">
        <v>61</v>
      </c>
      <c r="D20" s="207"/>
      <c r="E20" s="180">
        <f>E13</f>
        <v>1</v>
      </c>
      <c r="F20" s="38"/>
      <c r="G20" s="28">
        <f t="shared" si="0"/>
        <v>0</v>
      </c>
      <c r="H20" s="39"/>
      <c r="I20" s="28">
        <f t="shared" si="1"/>
        <v>0</v>
      </c>
      <c r="K20" s="34"/>
      <c r="L20" s="34"/>
      <c r="M20" s="28"/>
      <c r="N20" s="35"/>
      <c r="O20" s="28"/>
      <c r="P20" s="27"/>
    </row>
    <row r="21" spans="2:16" ht="15">
      <c r="B21" s="24"/>
      <c r="C21" s="207" t="s">
        <v>55</v>
      </c>
      <c r="D21" s="207"/>
      <c r="E21" s="180">
        <f>E20+E13</f>
        <v>2</v>
      </c>
      <c r="F21" s="38"/>
      <c r="G21" s="28">
        <f t="shared" si="0"/>
        <v>0</v>
      </c>
      <c r="H21" s="39"/>
      <c r="I21" s="28">
        <f t="shared" si="1"/>
        <v>0</v>
      </c>
      <c r="K21" s="34"/>
      <c r="L21" s="34"/>
      <c r="M21" s="28"/>
      <c r="N21" s="35"/>
      <c r="O21" s="28"/>
      <c r="P21" s="27"/>
    </row>
    <row r="22" spans="2:16" ht="14.45">
      <c r="B22" s="24"/>
      <c r="C22" s="193"/>
      <c r="D22" s="193"/>
      <c r="E22" s="43"/>
      <c r="F22" s="38"/>
      <c r="G22" s="28"/>
      <c r="H22" s="39"/>
      <c r="I22" s="28"/>
      <c r="K22" s="34"/>
      <c r="L22" s="34"/>
      <c r="M22" s="28"/>
      <c r="N22" s="35"/>
      <c r="O22" s="28"/>
      <c r="P22" s="27"/>
    </row>
    <row r="23" spans="2:16" ht="15">
      <c r="B23" s="24"/>
      <c r="C23" s="207" t="s">
        <v>57</v>
      </c>
      <c r="D23" s="207"/>
      <c r="E23" s="43">
        <v>70</v>
      </c>
      <c r="F23" s="38"/>
      <c r="G23" s="28">
        <f t="shared" si="0"/>
        <v>0</v>
      </c>
      <c r="H23" s="39"/>
      <c r="I23" s="28">
        <f t="shared" si="1"/>
        <v>0</v>
      </c>
      <c r="K23" s="34"/>
      <c r="L23" s="34"/>
      <c r="M23" s="28"/>
      <c r="N23" s="35"/>
      <c r="O23" s="28"/>
      <c r="P23" s="27"/>
    </row>
    <row r="24" spans="2:16" ht="15">
      <c r="B24" s="24"/>
      <c r="C24" s="207" t="s">
        <v>62</v>
      </c>
      <c r="D24" s="207"/>
      <c r="E24" s="43">
        <v>0</v>
      </c>
      <c r="F24" s="38"/>
      <c r="G24" s="28">
        <f t="shared" si="0"/>
        <v>0</v>
      </c>
      <c r="H24" s="39"/>
      <c r="I24" s="28">
        <f t="shared" si="1"/>
        <v>0</v>
      </c>
      <c r="K24" s="34"/>
      <c r="L24" s="34"/>
      <c r="M24" s="28"/>
      <c r="N24" s="35"/>
      <c r="O24" s="28"/>
      <c r="P24" s="27"/>
    </row>
    <row r="25" spans="2:16" ht="15">
      <c r="B25" s="24"/>
      <c r="C25" s="207" t="s">
        <v>86</v>
      </c>
      <c r="D25" s="207"/>
      <c r="E25" s="43">
        <v>0</v>
      </c>
      <c r="F25" s="38"/>
      <c r="G25" s="28">
        <f t="shared" si="0"/>
        <v>0</v>
      </c>
      <c r="H25" s="39"/>
      <c r="I25" s="28">
        <f t="shared" si="1"/>
        <v>0</v>
      </c>
      <c r="K25" s="34"/>
      <c r="L25" s="34"/>
      <c r="M25" s="28"/>
      <c r="N25" s="35"/>
      <c r="O25" s="28"/>
      <c r="P25" s="27"/>
    </row>
    <row r="26" spans="2:16" ht="15">
      <c r="B26" s="24"/>
      <c r="C26" s="207" t="s">
        <v>87</v>
      </c>
      <c r="D26" s="207"/>
      <c r="E26" s="43">
        <v>10</v>
      </c>
      <c r="F26" s="38"/>
      <c r="G26" s="28">
        <f t="shared" si="0"/>
        <v>0</v>
      </c>
      <c r="H26" s="39"/>
      <c r="I26" s="28">
        <f t="shared" si="1"/>
        <v>0</v>
      </c>
      <c r="K26" s="34"/>
      <c r="L26" s="34"/>
      <c r="M26" s="28"/>
      <c r="N26" s="35"/>
      <c r="O26" s="28"/>
      <c r="P26" s="27"/>
    </row>
    <row r="27" spans="2:16" ht="15">
      <c r="B27" s="24"/>
      <c r="C27" s="207" t="s">
        <v>59</v>
      </c>
      <c r="D27" s="207"/>
      <c r="E27" s="43">
        <v>0</v>
      </c>
      <c r="F27" s="38"/>
      <c r="G27" s="28">
        <f t="shared" si="0"/>
        <v>0</v>
      </c>
      <c r="H27" s="39"/>
      <c r="I27" s="28">
        <f t="shared" si="1"/>
        <v>0</v>
      </c>
      <c r="K27" s="34"/>
      <c r="L27" s="34"/>
      <c r="M27" s="28"/>
      <c r="N27" s="35"/>
      <c r="O27" s="28"/>
      <c r="P27" s="27"/>
    </row>
    <row r="28" spans="2:16" ht="15">
      <c r="B28" s="24"/>
      <c r="C28" s="207" t="s">
        <v>82</v>
      </c>
      <c r="D28" s="207"/>
      <c r="E28" s="43">
        <v>1</v>
      </c>
      <c r="F28" s="38"/>
      <c r="G28" s="28">
        <f t="shared" si="0"/>
        <v>0</v>
      </c>
      <c r="H28" s="39"/>
      <c r="I28" s="28">
        <f t="shared" si="1"/>
        <v>0</v>
      </c>
      <c r="K28" s="34"/>
      <c r="L28" s="34"/>
      <c r="M28" s="28"/>
      <c r="N28" s="35"/>
      <c r="O28" s="28"/>
      <c r="P28" s="27"/>
    </row>
    <row r="29" spans="2:16" ht="15">
      <c r="B29" s="24"/>
      <c r="C29" s="207" t="s">
        <v>90</v>
      </c>
      <c r="D29" s="207"/>
      <c r="E29" s="43">
        <v>0</v>
      </c>
      <c r="F29" s="38"/>
      <c r="G29" s="28">
        <f t="shared" si="0"/>
        <v>0</v>
      </c>
      <c r="H29" s="39"/>
      <c r="I29" s="28">
        <f t="shared" si="1"/>
        <v>0</v>
      </c>
      <c r="K29" s="34"/>
      <c r="L29" s="34"/>
      <c r="M29" s="28"/>
      <c r="N29" s="35"/>
      <c r="O29" s="28"/>
      <c r="P29" s="27"/>
    </row>
    <row r="30" spans="2:16" ht="15">
      <c r="B30" s="24"/>
      <c r="C30" s="207" t="s">
        <v>89</v>
      </c>
      <c r="D30" s="207"/>
      <c r="E30" s="43">
        <v>2</v>
      </c>
      <c r="F30" s="38"/>
      <c r="G30" s="28">
        <f t="shared" si="0"/>
        <v>0</v>
      </c>
      <c r="H30" s="39"/>
      <c r="I30" s="28">
        <f t="shared" si="1"/>
        <v>0</v>
      </c>
      <c r="K30" s="34"/>
      <c r="L30" s="34"/>
      <c r="M30" s="28"/>
      <c r="N30" s="35"/>
      <c r="O30" s="28"/>
      <c r="P30" s="27"/>
    </row>
    <row r="31" spans="2:16" ht="15">
      <c r="B31" s="24"/>
      <c r="C31" s="207" t="s">
        <v>88</v>
      </c>
      <c r="D31" s="207"/>
      <c r="E31" s="43">
        <f>E29+E30</f>
        <v>2</v>
      </c>
      <c r="F31" s="38"/>
      <c r="G31" s="28">
        <f t="shared" si="0"/>
        <v>0</v>
      </c>
      <c r="H31" s="39"/>
      <c r="I31" s="28">
        <f t="shared" si="1"/>
        <v>0</v>
      </c>
      <c r="K31" s="34"/>
      <c r="L31" s="34"/>
      <c r="M31" s="28"/>
      <c r="N31" s="35"/>
      <c r="O31" s="28"/>
      <c r="P31" s="27"/>
    </row>
    <row r="32" spans="2:16" ht="15">
      <c r="B32" s="24"/>
      <c r="C32" s="207" t="s">
        <v>60</v>
      </c>
      <c r="D32" s="207"/>
      <c r="E32" s="43">
        <v>1</v>
      </c>
      <c r="F32" s="38"/>
      <c r="G32" s="28">
        <f t="shared" si="0"/>
        <v>0</v>
      </c>
      <c r="H32" s="39"/>
      <c r="I32" s="28">
        <f t="shared" si="1"/>
        <v>0</v>
      </c>
      <c r="K32" s="34"/>
      <c r="L32" s="34"/>
      <c r="M32" s="28"/>
      <c r="N32" s="35"/>
      <c r="O32" s="28"/>
      <c r="P32" s="27"/>
    </row>
    <row r="33" spans="2:15" ht="15">
      <c r="B33" s="40"/>
      <c r="C33" s="40" t="s">
        <v>2</v>
      </c>
      <c r="D33" s="41"/>
      <c r="E33" s="41"/>
      <c r="F33" s="41"/>
      <c r="G33" s="42">
        <f>SUM(G7:G32)</f>
        <v>0</v>
      </c>
      <c r="H33" s="31"/>
      <c r="I33" s="42">
        <f>SUM(I7:I32)</f>
        <v>0</v>
      </c>
      <c r="K33" s="34"/>
      <c r="L33" s="28"/>
      <c r="M33" s="28"/>
      <c r="N33" s="28"/>
      <c r="O33" s="28"/>
    </row>
    <row r="34" spans="3:16" ht="15">
      <c r="C34" s="20"/>
      <c r="F34" s="13"/>
      <c r="G34" s="13"/>
      <c r="H34" s="13"/>
      <c r="I34" s="22"/>
      <c r="K34" s="32"/>
      <c r="L34" s="32"/>
      <c r="M34" s="32"/>
      <c r="N34" s="32"/>
      <c r="O34" s="32"/>
      <c r="P34" s="29"/>
    </row>
    <row r="35" spans="3:15" ht="15">
      <c r="C35" s="20"/>
      <c r="F35" s="13"/>
      <c r="G35" s="13"/>
      <c r="H35" s="13"/>
      <c r="I35" s="22"/>
      <c r="K35" s="32"/>
      <c r="L35" s="32"/>
      <c r="M35" s="32"/>
      <c r="N35" s="32"/>
      <c r="O35" s="32"/>
    </row>
    <row r="36" spans="2:15" ht="15">
      <c r="B36" s="25"/>
      <c r="C36" s="8"/>
      <c r="F36" s="7" t="s">
        <v>3</v>
      </c>
      <c r="K36" s="32"/>
      <c r="L36" s="32"/>
      <c r="M36" s="32"/>
      <c r="N36" s="32"/>
      <c r="O36" s="32"/>
    </row>
    <row r="37" spans="2:15" ht="15">
      <c r="B37" s="15"/>
      <c r="C37" s="8"/>
      <c r="F37" s="9" t="s">
        <v>4</v>
      </c>
      <c r="G37" s="10"/>
      <c r="H37" s="10"/>
      <c r="I37" s="11">
        <f>I33+G33</f>
        <v>0</v>
      </c>
      <c r="K37" s="32"/>
      <c r="L37" s="28"/>
      <c r="M37" s="32"/>
      <c r="N37" s="35"/>
      <c r="O37" s="22"/>
    </row>
    <row r="38" spans="2:15" ht="15">
      <c r="B38" s="19"/>
      <c r="C38" s="8"/>
      <c r="F38" s="12" t="s">
        <v>5</v>
      </c>
      <c r="G38" s="13"/>
      <c r="H38" s="13"/>
      <c r="I38" s="14">
        <f>I37*0.21</f>
        <v>0</v>
      </c>
      <c r="K38" s="32"/>
      <c r="L38" s="32"/>
      <c r="M38" s="32"/>
      <c r="N38" s="32"/>
      <c r="O38" s="32"/>
    </row>
    <row r="39" spans="3:15" ht="15">
      <c r="C39" s="8"/>
      <c r="F39" s="16" t="s">
        <v>6</v>
      </c>
      <c r="G39" s="17"/>
      <c r="H39" s="17"/>
      <c r="I39" s="18">
        <f>I37+I38</f>
        <v>0</v>
      </c>
      <c r="K39" s="32"/>
      <c r="L39" s="32"/>
      <c r="M39" s="32"/>
      <c r="N39" s="32"/>
      <c r="O39" s="32"/>
    </row>
    <row r="40" spans="3:15" ht="15">
      <c r="C40" s="20"/>
      <c r="F40" s="21"/>
      <c r="G40" s="1"/>
      <c r="H40" s="1"/>
      <c r="I40" s="1"/>
      <c r="K40" s="32"/>
      <c r="L40" s="32"/>
      <c r="M40" s="32"/>
      <c r="N40" s="32"/>
      <c r="O40" s="32"/>
    </row>
    <row r="41" spans="3:9" ht="15">
      <c r="C41" s="20"/>
      <c r="D41" s="30"/>
      <c r="E41" s="30"/>
      <c r="F41" s="13"/>
      <c r="G41" s="13"/>
      <c r="H41" s="13"/>
      <c r="I41" s="22"/>
    </row>
    <row r="42" spans="3:9" ht="15">
      <c r="C42" s="20"/>
      <c r="F42" s="13"/>
      <c r="G42" s="13"/>
      <c r="H42" s="13"/>
      <c r="I42" s="22"/>
    </row>
    <row r="43" spans="3:9" ht="15">
      <c r="C43" s="20"/>
      <c r="D43" s="29"/>
      <c r="E43" s="29"/>
      <c r="F43" s="13"/>
      <c r="G43" s="13"/>
      <c r="H43" s="13"/>
      <c r="I43" s="22"/>
    </row>
    <row r="44" spans="4:9" ht="15">
      <c r="D44" s="29"/>
      <c r="E44" s="29"/>
      <c r="F44" s="1"/>
      <c r="G44" s="1"/>
      <c r="H44" s="1"/>
      <c r="I44" s="1"/>
    </row>
    <row r="45" spans="4:5" ht="15">
      <c r="D45" s="29"/>
      <c r="E45" s="29"/>
    </row>
    <row r="46" spans="4:5" ht="15">
      <c r="D46" s="29"/>
      <c r="E46" s="29"/>
    </row>
  </sheetData>
  <mergeCells count="25">
    <mergeCell ref="C27:D27"/>
    <mergeCell ref="C28:D28"/>
    <mergeCell ref="C32:D32"/>
    <mergeCell ref="C19:D19"/>
    <mergeCell ref="C20:D20"/>
    <mergeCell ref="C21:D21"/>
    <mergeCell ref="C23:D23"/>
    <mergeCell ref="C24:D24"/>
    <mergeCell ref="C25:D25"/>
    <mergeCell ref="C26:D26"/>
    <mergeCell ref="C31:D31"/>
    <mergeCell ref="C29:D29"/>
    <mergeCell ref="C30:D30"/>
    <mergeCell ref="C18:D18"/>
    <mergeCell ref="C7:D7"/>
    <mergeCell ref="C8:D8"/>
    <mergeCell ref="C9:D9"/>
    <mergeCell ref="C10:D10"/>
    <mergeCell ref="C11:D11"/>
    <mergeCell ref="C13:D13"/>
    <mergeCell ref="C14:D14"/>
    <mergeCell ref="C15:D15"/>
    <mergeCell ref="C16:D16"/>
    <mergeCell ref="C17:D17"/>
    <mergeCell ref="C12:D12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zoomScale="90" zoomScaleNormal="90" workbookViewId="0" topLeftCell="A1">
      <selection activeCell="C19" sqref="C19:D19"/>
    </sheetView>
  </sheetViews>
  <sheetFormatPr defaultColWidth="9.140625" defaultRowHeight="15"/>
  <cols>
    <col min="1" max="1" width="1.1484375" style="0" customWidth="1"/>
    <col min="2" max="2" width="6.00390625" style="0" customWidth="1"/>
    <col min="3" max="3" width="22.140625" style="0" customWidth="1"/>
    <col min="4" max="4" width="28.57421875" style="0" customWidth="1"/>
    <col min="5" max="5" width="9.00390625" style="0" bestFit="1" customWidth="1"/>
    <col min="6" max="6" width="12.28125" style="0" customWidth="1"/>
    <col min="7" max="7" width="16.421875" style="0" bestFit="1" customWidth="1"/>
    <col min="8" max="8" width="13.57421875" style="0" bestFit="1" customWidth="1"/>
    <col min="9" max="9" width="16.421875" style="0" customWidth="1"/>
    <col min="10" max="10" width="3.00390625" style="0" customWidth="1"/>
    <col min="11" max="11" width="21.57421875" style="0" customWidth="1"/>
    <col min="12" max="12" width="11.8515625" style="0" customWidth="1"/>
    <col min="13" max="14" width="14.57421875" style="0" customWidth="1"/>
    <col min="15" max="15" width="14.8515625" style="0" customWidth="1"/>
    <col min="16" max="16" width="25.8515625" style="0" bestFit="1" customWidth="1"/>
    <col min="17" max="17" width="20.8515625" style="0" bestFit="1" customWidth="1"/>
  </cols>
  <sheetData>
    <row r="1" spans="3:5" ht="5.25" customHeight="1">
      <c r="C1" s="1"/>
      <c r="D1" s="1"/>
      <c r="E1" s="1"/>
    </row>
    <row r="2" spans="2:15" ht="15" customHeight="1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5" ht="15" customHeight="1">
      <c r="B3" s="1"/>
      <c r="C3" s="1"/>
      <c r="D3" s="177" t="s">
        <v>93</v>
      </c>
      <c r="E3" s="192">
        <f>E4+RD3!E3+RD9!E3+RD12!E3+RD16!E3+RD19!E3</f>
        <v>48</v>
      </c>
      <c r="F3" s="2"/>
      <c r="G3" s="178" t="s">
        <v>53</v>
      </c>
      <c r="H3" s="182">
        <v>295</v>
      </c>
      <c r="I3" s="1"/>
      <c r="K3" s="32"/>
      <c r="L3" s="32"/>
      <c r="M3" s="32"/>
      <c r="N3" s="32"/>
      <c r="O3" s="32"/>
    </row>
    <row r="4" spans="2:15" ht="15" customHeight="1">
      <c r="B4" s="1"/>
      <c r="C4" s="1"/>
      <c r="D4" s="177" t="s">
        <v>94</v>
      </c>
      <c r="E4" s="179">
        <v>8</v>
      </c>
      <c r="F4" s="2"/>
      <c r="G4" s="189" t="str">
        <f>IF(E3&gt;48,"překročen počet vláken","")</f>
        <v/>
      </c>
      <c r="H4" s="182"/>
      <c r="I4" s="1"/>
      <c r="K4" s="32"/>
      <c r="L4" s="32"/>
      <c r="M4" s="32"/>
      <c r="N4" s="32"/>
      <c r="O4" s="32"/>
    </row>
    <row r="5" spans="2:15" ht="15" customHeight="1">
      <c r="B5" s="1"/>
      <c r="C5" s="1"/>
      <c r="D5" s="181"/>
      <c r="E5" s="181"/>
      <c r="F5" s="181"/>
      <c r="G5" s="181"/>
      <c r="H5" s="181"/>
      <c r="I5" s="181"/>
      <c r="K5" s="32"/>
      <c r="L5" s="32"/>
      <c r="M5" s="32"/>
      <c r="N5" s="32"/>
      <c r="O5" s="32"/>
    </row>
    <row r="6" spans="2:15" ht="15">
      <c r="B6" s="23" t="s">
        <v>70</v>
      </c>
      <c r="C6" s="23"/>
      <c r="D6" s="23"/>
      <c r="E6" s="23"/>
      <c r="F6" s="23"/>
      <c r="G6" s="23"/>
      <c r="H6" s="23"/>
      <c r="I6" s="23"/>
      <c r="K6" s="37"/>
      <c r="L6" s="37"/>
      <c r="M6" s="37"/>
      <c r="N6" s="37"/>
      <c r="O6" s="37"/>
    </row>
    <row r="7" spans="2:16" ht="15">
      <c r="B7" s="4"/>
      <c r="C7" s="5" t="s">
        <v>1</v>
      </c>
      <c r="D7" s="5"/>
      <c r="E7" s="5" t="s">
        <v>0</v>
      </c>
      <c r="F7" s="5" t="s">
        <v>7</v>
      </c>
      <c r="G7" s="5" t="s">
        <v>8</v>
      </c>
      <c r="H7" s="5" t="s">
        <v>9</v>
      </c>
      <c r="I7" s="6" t="s">
        <v>10</v>
      </c>
      <c r="K7" s="36"/>
      <c r="L7" s="33"/>
      <c r="M7" s="33"/>
      <c r="N7" s="33"/>
      <c r="O7" s="33"/>
      <c r="P7" s="26"/>
    </row>
    <row r="8" spans="2:16" ht="15">
      <c r="B8" s="24"/>
      <c r="C8" s="208" t="s">
        <v>85</v>
      </c>
      <c r="D8" s="208"/>
      <c r="E8" s="43"/>
      <c r="F8" s="186"/>
      <c r="G8" s="28"/>
      <c r="H8" s="39"/>
      <c r="I8" s="28"/>
      <c r="K8" s="34"/>
      <c r="L8" s="34"/>
      <c r="M8" s="28"/>
      <c r="N8" s="35"/>
      <c r="O8" s="28"/>
      <c r="P8" s="27"/>
    </row>
    <row r="9" spans="2:16" ht="15">
      <c r="B9" s="24"/>
      <c r="C9" s="207" t="s">
        <v>107</v>
      </c>
      <c r="D9" s="207"/>
      <c r="E9" s="180">
        <f>IF($E$3&lt;=24,$H$3,0)</f>
        <v>0</v>
      </c>
      <c r="F9" s="38"/>
      <c r="G9" s="28">
        <f>F9*E9</f>
        <v>0</v>
      </c>
      <c r="H9" s="39"/>
      <c r="I9" s="28">
        <f>H9*E9</f>
        <v>0</v>
      </c>
      <c r="K9" s="34"/>
      <c r="L9" s="34"/>
      <c r="M9" s="28"/>
      <c r="N9" s="35"/>
      <c r="O9" s="28"/>
      <c r="P9" s="27"/>
    </row>
    <row r="10" spans="2:16" ht="15">
      <c r="B10" s="24"/>
      <c r="C10" s="207" t="s">
        <v>108</v>
      </c>
      <c r="D10" s="207"/>
      <c r="E10" s="180">
        <f>IF(E3&gt;24,IF($E$3&lt;=48,$H$3,0),0)</f>
        <v>295</v>
      </c>
      <c r="F10" s="38"/>
      <c r="G10" s="28">
        <f>F10*E10</f>
        <v>0</v>
      </c>
      <c r="H10" s="39"/>
      <c r="I10" s="28">
        <f>H10*E10</f>
        <v>0</v>
      </c>
      <c r="K10" s="34"/>
      <c r="L10" s="34"/>
      <c r="M10" s="28"/>
      <c r="N10" s="35"/>
      <c r="O10" s="28"/>
      <c r="P10" s="27"/>
    </row>
    <row r="11" spans="2:16" ht="15">
      <c r="B11" s="24"/>
      <c r="C11" s="207" t="s">
        <v>92</v>
      </c>
      <c r="D11" s="207"/>
      <c r="E11" s="180">
        <v>1</v>
      </c>
      <c r="F11" s="38"/>
      <c r="G11" s="28">
        <f aca="true" t="shared" si="0" ref="G11">F11*E11</f>
        <v>0</v>
      </c>
      <c r="H11" s="39"/>
      <c r="I11" s="28">
        <f aca="true" t="shared" si="1" ref="I11">H11*E11</f>
        <v>0</v>
      </c>
      <c r="K11" s="34"/>
      <c r="L11" s="34"/>
      <c r="M11" s="28"/>
      <c r="N11" s="35"/>
      <c r="O11" s="28"/>
      <c r="P11" s="27"/>
    </row>
    <row r="12" spans="2:16" ht="15">
      <c r="B12" s="24"/>
      <c r="C12" s="207" t="s">
        <v>11</v>
      </c>
      <c r="D12" s="207"/>
      <c r="E12" s="180">
        <f>IF($E$3&lt;=24,24,48)</f>
        <v>48</v>
      </c>
      <c r="F12" s="38"/>
      <c r="G12" s="28">
        <f aca="true" t="shared" si="2" ref="G12:G13">F12*E12</f>
        <v>0</v>
      </c>
      <c r="H12" s="39"/>
      <c r="I12" s="28">
        <f aca="true" t="shared" si="3" ref="I12:I13">H12*E12</f>
        <v>0</v>
      </c>
      <c r="K12" s="34"/>
      <c r="L12" s="34"/>
      <c r="M12" s="28"/>
      <c r="N12" s="35"/>
      <c r="O12" s="28"/>
      <c r="P12" s="27"/>
    </row>
    <row r="13" spans="2:16" ht="15">
      <c r="B13" s="24"/>
      <c r="C13" s="207" t="s">
        <v>12</v>
      </c>
      <c r="D13" s="207"/>
      <c r="E13" s="180">
        <f>IF($E$3&lt;=24,24,48)</f>
        <v>48</v>
      </c>
      <c r="F13" s="38"/>
      <c r="G13" s="28">
        <f t="shared" si="2"/>
        <v>0</v>
      </c>
      <c r="H13" s="39"/>
      <c r="I13" s="28">
        <f t="shared" si="3"/>
        <v>0</v>
      </c>
      <c r="K13" s="34"/>
      <c r="L13" s="34"/>
      <c r="M13" s="28"/>
      <c r="N13" s="35"/>
      <c r="O13" s="28"/>
      <c r="P13" s="27"/>
    </row>
    <row r="14" spans="2:16" ht="15">
      <c r="B14" s="24"/>
      <c r="C14" s="207" t="s">
        <v>56</v>
      </c>
      <c r="D14" s="207"/>
      <c r="E14" s="180">
        <f>CEILING($E$3/24,1)</f>
        <v>2</v>
      </c>
      <c r="F14" s="38"/>
      <c r="G14" s="28">
        <f>F14*E14</f>
        <v>0</v>
      </c>
      <c r="H14" s="39"/>
      <c r="I14" s="28">
        <f>H14*E14</f>
        <v>0</v>
      </c>
      <c r="K14" s="34"/>
      <c r="L14" s="34"/>
      <c r="M14" s="28"/>
      <c r="N14" s="35"/>
      <c r="O14" s="28"/>
      <c r="P14" s="27"/>
    </row>
    <row r="15" spans="2:16" ht="15">
      <c r="B15" s="24"/>
      <c r="C15" s="187" t="s">
        <v>95</v>
      </c>
      <c r="D15" s="187"/>
      <c r="E15" s="180">
        <v>1</v>
      </c>
      <c r="F15" s="38"/>
      <c r="G15" s="28">
        <f aca="true" t="shared" si="4" ref="G15">F15*E15</f>
        <v>0</v>
      </c>
      <c r="H15" s="39"/>
      <c r="I15" s="28">
        <f aca="true" t="shared" si="5" ref="I15">H15*E15</f>
        <v>0</v>
      </c>
      <c r="K15" s="34"/>
      <c r="L15" s="34"/>
      <c r="M15" s="28"/>
      <c r="N15" s="35"/>
      <c r="O15" s="28"/>
      <c r="P15" s="27"/>
    </row>
    <row r="16" spans="2:16" ht="14.45">
      <c r="B16" s="24"/>
      <c r="C16" s="184"/>
      <c r="D16" s="184"/>
      <c r="E16" s="43"/>
      <c r="F16" s="38"/>
      <c r="G16" s="28"/>
      <c r="H16" s="39"/>
      <c r="I16" s="28"/>
      <c r="K16" s="34"/>
      <c r="L16" s="34"/>
      <c r="M16" s="28"/>
      <c r="N16" s="35"/>
      <c r="O16" s="28"/>
      <c r="P16" s="27"/>
    </row>
    <row r="17" spans="2:16" ht="14.45">
      <c r="B17" s="24"/>
      <c r="C17" s="185" t="s">
        <v>84</v>
      </c>
      <c r="D17" s="184"/>
      <c r="E17" s="43"/>
      <c r="F17" s="38"/>
      <c r="G17" s="28"/>
      <c r="H17" s="39"/>
      <c r="I17" s="28"/>
      <c r="K17" s="34"/>
      <c r="L17" s="34"/>
      <c r="M17" s="28"/>
      <c r="N17" s="35"/>
      <c r="O17" s="28"/>
      <c r="P17" s="27"/>
    </row>
    <row r="18" spans="2:16" ht="15">
      <c r="B18" s="24"/>
      <c r="C18" s="207" t="s">
        <v>102</v>
      </c>
      <c r="D18" s="207"/>
      <c r="E18" s="183">
        <v>2</v>
      </c>
      <c r="F18" s="38"/>
      <c r="G18" s="28">
        <f aca="true" t="shared" si="6" ref="G18:G24">F18*E18</f>
        <v>0</v>
      </c>
      <c r="H18" s="39"/>
      <c r="I18" s="28">
        <f aca="true" t="shared" si="7" ref="I18:I24">H18*E18</f>
        <v>0</v>
      </c>
      <c r="K18" s="34"/>
      <c r="L18" s="34"/>
      <c r="M18" s="28"/>
      <c r="N18" s="35"/>
      <c r="O18" s="28"/>
      <c r="P18" s="27"/>
    </row>
    <row r="19" spans="2:16" ht="14.45">
      <c r="B19" s="24"/>
      <c r="C19" s="207" t="s">
        <v>103</v>
      </c>
      <c r="D19" s="207"/>
      <c r="E19" s="180">
        <f>E18</f>
        <v>2</v>
      </c>
      <c r="F19" s="38"/>
      <c r="G19" s="28">
        <f t="shared" si="6"/>
        <v>0</v>
      </c>
      <c r="H19" s="39"/>
      <c r="I19" s="28">
        <f t="shared" si="7"/>
        <v>0</v>
      </c>
      <c r="K19" s="34"/>
      <c r="L19" s="34"/>
      <c r="M19" s="28"/>
      <c r="N19" s="35"/>
      <c r="O19" s="28"/>
      <c r="P19" s="27"/>
    </row>
    <row r="20" spans="2:16" ht="15">
      <c r="B20" s="24"/>
      <c r="C20" s="207" t="s">
        <v>101</v>
      </c>
      <c r="D20" s="207"/>
      <c r="E20" s="180">
        <f>0.5*($E$4+$E$12-$E$3)</f>
        <v>4</v>
      </c>
      <c r="F20" s="38"/>
      <c r="G20" s="28">
        <f t="shared" si="6"/>
        <v>0</v>
      </c>
      <c r="H20" s="39"/>
      <c r="I20" s="28">
        <f t="shared" si="7"/>
        <v>0</v>
      </c>
      <c r="K20" s="34"/>
      <c r="L20" s="34"/>
      <c r="M20" s="28"/>
      <c r="N20" s="35"/>
      <c r="O20" s="28"/>
      <c r="P20" s="27"/>
    </row>
    <row r="21" spans="2:16" ht="15">
      <c r="B21" s="24"/>
      <c r="C21" s="207" t="s">
        <v>109</v>
      </c>
      <c r="D21" s="207"/>
      <c r="E21" s="180">
        <f>($E$4+$E$12-$E$3)</f>
        <v>8</v>
      </c>
      <c r="F21" s="38"/>
      <c r="G21" s="28">
        <f t="shared" si="6"/>
        <v>0</v>
      </c>
      <c r="H21" s="39"/>
      <c r="I21" s="28">
        <f t="shared" si="7"/>
        <v>0</v>
      </c>
      <c r="K21" s="34"/>
      <c r="L21" s="34"/>
      <c r="M21" s="28"/>
      <c r="N21" s="35"/>
      <c r="O21" s="28"/>
      <c r="P21" s="27"/>
    </row>
    <row r="22" spans="2:16" ht="15">
      <c r="B22" s="24"/>
      <c r="C22" s="207" t="s">
        <v>54</v>
      </c>
      <c r="D22" s="207"/>
      <c r="E22" s="180">
        <f>($E$4+$E$12-$E$3)</f>
        <v>8</v>
      </c>
      <c r="F22" s="38"/>
      <c r="G22" s="28">
        <f t="shared" si="6"/>
        <v>0</v>
      </c>
      <c r="H22" s="39"/>
      <c r="I22" s="28">
        <f t="shared" si="7"/>
        <v>0</v>
      </c>
      <c r="K22" s="34"/>
      <c r="L22" s="34"/>
      <c r="M22" s="28"/>
      <c r="N22" s="35"/>
      <c r="O22" s="28"/>
      <c r="P22" s="27"/>
    </row>
    <row r="23" spans="2:16" ht="15">
      <c r="B23" s="24"/>
      <c r="C23" s="207" t="s">
        <v>61</v>
      </c>
      <c r="D23" s="207"/>
      <c r="E23" s="180">
        <f>E11</f>
        <v>1</v>
      </c>
      <c r="F23" s="38"/>
      <c r="G23" s="28">
        <f t="shared" si="6"/>
        <v>0</v>
      </c>
      <c r="H23" s="39"/>
      <c r="I23" s="28">
        <f t="shared" si="7"/>
        <v>0</v>
      </c>
      <c r="K23" s="34"/>
      <c r="L23" s="34"/>
      <c r="M23" s="28"/>
      <c r="N23" s="35"/>
      <c r="O23" s="28"/>
      <c r="P23" s="27"/>
    </row>
    <row r="24" spans="2:16" ht="15">
      <c r="B24" s="24"/>
      <c r="C24" s="207" t="s">
        <v>55</v>
      </c>
      <c r="D24" s="207"/>
      <c r="E24" s="180">
        <f>E11+E23</f>
        <v>2</v>
      </c>
      <c r="F24" s="38"/>
      <c r="G24" s="28">
        <f t="shared" si="6"/>
        <v>0</v>
      </c>
      <c r="H24" s="39"/>
      <c r="I24" s="28">
        <f t="shared" si="7"/>
        <v>0</v>
      </c>
      <c r="K24" s="34"/>
      <c r="L24" s="34"/>
      <c r="M24" s="28"/>
      <c r="N24" s="35"/>
      <c r="O24" s="28"/>
      <c r="P24" s="27"/>
    </row>
    <row r="25" spans="2:16" ht="14.45">
      <c r="B25" s="24"/>
      <c r="C25" s="193"/>
      <c r="D25" s="193"/>
      <c r="E25" s="43"/>
      <c r="F25" s="38"/>
      <c r="G25" s="28"/>
      <c r="H25" s="39"/>
      <c r="I25" s="28"/>
      <c r="K25" s="34"/>
      <c r="L25" s="34"/>
      <c r="M25" s="28"/>
      <c r="N25" s="35"/>
      <c r="O25" s="28"/>
      <c r="P25" s="27"/>
    </row>
    <row r="26" spans="2:16" ht="14.45">
      <c r="B26" s="24"/>
      <c r="C26" s="207" t="s">
        <v>100</v>
      </c>
      <c r="D26" s="207"/>
      <c r="E26" s="43">
        <v>1</v>
      </c>
      <c r="F26" s="38"/>
      <c r="G26" s="28">
        <f aca="true" t="shared" si="8" ref="G26">F26*E26</f>
        <v>0</v>
      </c>
      <c r="H26" s="39"/>
      <c r="I26" s="28">
        <f aca="true" t="shared" si="9" ref="I26">H26*E26</f>
        <v>0</v>
      </c>
      <c r="K26" s="34"/>
      <c r="L26" s="34"/>
      <c r="M26" s="28"/>
      <c r="N26" s="35"/>
      <c r="O26" s="28"/>
      <c r="P26" s="27"/>
    </row>
    <row r="27" spans="2:16" ht="15">
      <c r="B27" s="24"/>
      <c r="C27" s="207" t="s">
        <v>57</v>
      </c>
      <c r="D27" s="207"/>
      <c r="E27" s="43">
        <v>0</v>
      </c>
      <c r="F27" s="38"/>
      <c r="G27" s="28">
        <f aca="true" t="shared" si="10" ref="G27:G36">F27*E27</f>
        <v>0</v>
      </c>
      <c r="H27" s="39"/>
      <c r="I27" s="28">
        <f aca="true" t="shared" si="11" ref="I27:I36">H27*E27</f>
        <v>0</v>
      </c>
      <c r="K27" s="34"/>
      <c r="L27" s="34"/>
      <c r="M27" s="28"/>
      <c r="N27" s="35"/>
      <c r="O27" s="28"/>
      <c r="P27" s="27"/>
    </row>
    <row r="28" spans="2:16" ht="15">
      <c r="B28" s="24"/>
      <c r="C28" s="207" t="s">
        <v>62</v>
      </c>
      <c r="D28" s="207"/>
      <c r="E28" s="43">
        <v>35</v>
      </c>
      <c r="F28" s="38"/>
      <c r="G28" s="28">
        <f t="shared" si="10"/>
        <v>0</v>
      </c>
      <c r="H28" s="39"/>
      <c r="I28" s="28">
        <f t="shared" si="11"/>
        <v>0</v>
      </c>
      <c r="K28" s="34"/>
      <c r="L28" s="34"/>
      <c r="M28" s="28"/>
      <c r="N28" s="35"/>
      <c r="O28" s="28"/>
      <c r="P28" s="27"/>
    </row>
    <row r="29" spans="2:16" ht="15">
      <c r="B29" s="24"/>
      <c r="C29" s="207" t="s">
        <v>86</v>
      </c>
      <c r="D29" s="207"/>
      <c r="E29" s="43">
        <v>0</v>
      </c>
      <c r="F29" s="38"/>
      <c r="G29" s="28">
        <f t="shared" si="10"/>
        <v>0</v>
      </c>
      <c r="H29" s="39"/>
      <c r="I29" s="28">
        <f t="shared" si="11"/>
        <v>0</v>
      </c>
      <c r="K29" s="34"/>
      <c r="L29" s="34"/>
      <c r="M29" s="28"/>
      <c r="N29" s="35"/>
      <c r="O29" s="28"/>
      <c r="P29" s="27"/>
    </row>
    <row r="30" spans="2:16" ht="15">
      <c r="B30" s="24"/>
      <c r="C30" s="207" t="s">
        <v>87</v>
      </c>
      <c r="D30" s="207"/>
      <c r="E30" s="43">
        <v>5</v>
      </c>
      <c r="F30" s="38"/>
      <c r="G30" s="28">
        <f t="shared" si="10"/>
        <v>0</v>
      </c>
      <c r="H30" s="39"/>
      <c r="I30" s="28">
        <f t="shared" si="11"/>
        <v>0</v>
      </c>
      <c r="K30" s="34"/>
      <c r="L30" s="34"/>
      <c r="M30" s="28"/>
      <c r="N30" s="35"/>
      <c r="O30" s="28"/>
      <c r="P30" s="27"/>
    </row>
    <row r="31" spans="2:16" ht="15">
      <c r="B31" s="24"/>
      <c r="C31" s="207" t="s">
        <v>59</v>
      </c>
      <c r="D31" s="207"/>
      <c r="E31" s="43">
        <v>60</v>
      </c>
      <c r="F31" s="38"/>
      <c r="G31" s="28">
        <f t="shared" si="10"/>
        <v>0</v>
      </c>
      <c r="H31" s="39"/>
      <c r="I31" s="28">
        <f t="shared" si="11"/>
        <v>0</v>
      </c>
      <c r="K31" s="34"/>
      <c r="L31" s="34"/>
      <c r="M31" s="28"/>
      <c r="N31" s="35"/>
      <c r="O31" s="28"/>
      <c r="P31" s="27"/>
    </row>
    <row r="32" spans="2:16" ht="15">
      <c r="B32" s="24"/>
      <c r="C32" s="207" t="s">
        <v>82</v>
      </c>
      <c r="D32" s="207"/>
      <c r="E32" s="43">
        <v>1</v>
      </c>
      <c r="F32" s="38"/>
      <c r="G32" s="28">
        <f t="shared" si="10"/>
        <v>0</v>
      </c>
      <c r="H32" s="39"/>
      <c r="I32" s="28">
        <f t="shared" si="11"/>
        <v>0</v>
      </c>
      <c r="K32" s="34"/>
      <c r="L32" s="34"/>
      <c r="M32" s="28"/>
      <c r="N32" s="35"/>
      <c r="O32" s="28"/>
      <c r="P32" s="27"/>
    </row>
    <row r="33" spans="2:16" ht="15">
      <c r="B33" s="24"/>
      <c r="C33" s="207" t="s">
        <v>90</v>
      </c>
      <c r="D33" s="207"/>
      <c r="E33" s="43">
        <v>1</v>
      </c>
      <c r="F33" s="38"/>
      <c r="G33" s="28">
        <f t="shared" si="10"/>
        <v>0</v>
      </c>
      <c r="H33" s="39"/>
      <c r="I33" s="28">
        <f t="shared" si="11"/>
        <v>0</v>
      </c>
      <c r="K33" s="34"/>
      <c r="L33" s="34"/>
      <c r="M33" s="28"/>
      <c r="N33" s="35"/>
      <c r="O33" s="28"/>
      <c r="P33" s="27"/>
    </row>
    <row r="34" spans="2:16" ht="15">
      <c r="B34" s="24"/>
      <c r="C34" s="207" t="s">
        <v>89</v>
      </c>
      <c r="D34" s="207"/>
      <c r="E34" s="43">
        <v>1</v>
      </c>
      <c r="F34" s="38"/>
      <c r="G34" s="28">
        <f t="shared" si="10"/>
        <v>0</v>
      </c>
      <c r="H34" s="39"/>
      <c r="I34" s="28">
        <f t="shared" si="11"/>
        <v>0</v>
      </c>
      <c r="K34" s="34"/>
      <c r="L34" s="34"/>
      <c r="M34" s="28"/>
      <c r="N34" s="35"/>
      <c r="O34" s="28"/>
      <c r="P34" s="27"/>
    </row>
    <row r="35" spans="2:16" ht="15">
      <c r="B35" s="24"/>
      <c r="C35" s="207" t="s">
        <v>88</v>
      </c>
      <c r="D35" s="207"/>
      <c r="E35" s="43">
        <f>E33+E34</f>
        <v>2</v>
      </c>
      <c r="F35" s="38"/>
      <c r="G35" s="28">
        <f t="shared" si="10"/>
        <v>0</v>
      </c>
      <c r="H35" s="39"/>
      <c r="I35" s="28">
        <f t="shared" si="11"/>
        <v>0</v>
      </c>
      <c r="K35" s="34"/>
      <c r="L35" s="34"/>
      <c r="M35" s="28"/>
      <c r="N35" s="35"/>
      <c r="O35" s="28"/>
      <c r="P35" s="27"/>
    </row>
    <row r="36" spans="2:16" ht="15">
      <c r="B36" s="24"/>
      <c r="C36" s="207" t="s">
        <v>60</v>
      </c>
      <c r="D36" s="207"/>
      <c r="E36" s="43">
        <v>1</v>
      </c>
      <c r="F36" s="38"/>
      <c r="G36" s="28">
        <f t="shared" si="10"/>
        <v>0</v>
      </c>
      <c r="H36" s="39"/>
      <c r="I36" s="28">
        <f t="shared" si="11"/>
        <v>0</v>
      </c>
      <c r="K36" s="34"/>
      <c r="L36" s="34"/>
      <c r="M36" s="28"/>
      <c r="N36" s="35"/>
      <c r="O36" s="28"/>
      <c r="P36" s="27"/>
    </row>
    <row r="37" spans="2:15" ht="15">
      <c r="B37" s="40"/>
      <c r="C37" s="40" t="s">
        <v>2</v>
      </c>
      <c r="D37" s="41"/>
      <c r="E37" s="41"/>
      <c r="F37" s="41"/>
      <c r="G37" s="42">
        <f>SUM(G8:G36)</f>
        <v>0</v>
      </c>
      <c r="H37" s="31"/>
      <c r="I37" s="42">
        <f>SUM(I8:I36)</f>
        <v>0</v>
      </c>
      <c r="K37" s="34"/>
      <c r="L37" s="28"/>
      <c r="M37" s="28"/>
      <c r="N37" s="28"/>
      <c r="O37" s="28"/>
    </row>
    <row r="38" spans="3:16" ht="15">
      <c r="C38" s="20"/>
      <c r="F38" s="13"/>
      <c r="G38" s="13"/>
      <c r="H38" s="13"/>
      <c r="I38" s="22"/>
      <c r="K38" s="32"/>
      <c r="L38" s="32"/>
      <c r="M38" s="32"/>
      <c r="N38" s="32"/>
      <c r="O38" s="32"/>
      <c r="P38" s="29"/>
    </row>
    <row r="39" spans="3:15" ht="15">
      <c r="C39" s="20"/>
      <c r="F39" s="13"/>
      <c r="G39" s="13"/>
      <c r="H39" s="13"/>
      <c r="I39" s="22"/>
      <c r="K39" s="32"/>
      <c r="L39" s="32"/>
      <c r="M39" s="32"/>
      <c r="N39" s="32"/>
      <c r="O39" s="32"/>
    </row>
    <row r="40" spans="2:15" ht="15">
      <c r="B40" s="25"/>
      <c r="C40" s="8"/>
      <c r="F40" s="7" t="s">
        <v>3</v>
      </c>
      <c r="K40" s="32"/>
      <c r="L40" s="32"/>
      <c r="M40" s="32"/>
      <c r="N40" s="32"/>
      <c r="O40" s="32"/>
    </row>
    <row r="41" spans="2:15" ht="15">
      <c r="B41" s="15"/>
      <c r="C41" s="8"/>
      <c r="F41" s="9" t="s">
        <v>4</v>
      </c>
      <c r="G41" s="10"/>
      <c r="H41" s="10"/>
      <c r="I41" s="11">
        <f>I37+G37</f>
        <v>0</v>
      </c>
      <c r="K41" s="32"/>
      <c r="L41" s="28"/>
      <c r="M41" s="32"/>
      <c r="N41" s="35"/>
      <c r="O41" s="22"/>
    </row>
    <row r="42" spans="2:15" ht="15">
      <c r="B42" s="19"/>
      <c r="C42" s="8"/>
      <c r="F42" s="12" t="s">
        <v>5</v>
      </c>
      <c r="G42" s="13"/>
      <c r="H42" s="13"/>
      <c r="I42" s="14">
        <f>I41*0.21</f>
        <v>0</v>
      </c>
      <c r="K42" s="32"/>
      <c r="L42" s="32"/>
      <c r="M42" s="32"/>
      <c r="N42" s="32"/>
      <c r="O42" s="32"/>
    </row>
    <row r="43" spans="3:15" ht="15">
      <c r="C43" s="8"/>
      <c r="F43" s="16" t="s">
        <v>6</v>
      </c>
      <c r="G43" s="17"/>
      <c r="H43" s="17"/>
      <c r="I43" s="18">
        <f>I41+I42</f>
        <v>0</v>
      </c>
      <c r="K43" s="32"/>
      <c r="L43" s="32"/>
      <c r="M43" s="32"/>
      <c r="N43" s="32"/>
      <c r="O43" s="32"/>
    </row>
    <row r="44" spans="3:15" ht="15">
      <c r="C44" s="20"/>
      <c r="F44" s="21"/>
      <c r="G44" s="1"/>
      <c r="H44" s="1"/>
      <c r="I44" s="1"/>
      <c r="K44" s="32"/>
      <c r="L44" s="32"/>
      <c r="M44" s="32"/>
      <c r="N44" s="32"/>
      <c r="O44" s="32"/>
    </row>
    <row r="45" spans="3:9" ht="15">
      <c r="C45" s="20"/>
      <c r="D45" s="30"/>
      <c r="E45" s="30"/>
      <c r="F45" s="13"/>
      <c r="G45" s="13"/>
      <c r="H45" s="13"/>
      <c r="I45" s="22"/>
    </row>
    <row r="46" spans="3:9" ht="15">
      <c r="C46" s="20"/>
      <c r="F46" s="13"/>
      <c r="G46" s="13"/>
      <c r="H46" s="13"/>
      <c r="I46" s="22"/>
    </row>
    <row r="47" spans="3:9" ht="15">
      <c r="C47" s="20"/>
      <c r="D47" s="29"/>
      <c r="E47" s="29"/>
      <c r="F47" s="13"/>
      <c r="G47" s="13"/>
      <c r="H47" s="13"/>
      <c r="I47" s="22"/>
    </row>
    <row r="48" spans="4:9" ht="15">
      <c r="D48" s="29"/>
      <c r="E48" s="29"/>
      <c r="F48" s="1"/>
      <c r="G48" s="1"/>
      <c r="H48" s="1"/>
      <c r="I48" s="1"/>
    </row>
    <row r="49" spans="4:5" ht="15">
      <c r="D49" s="29"/>
      <c r="E49" s="29"/>
    </row>
    <row r="50" spans="4:5" ht="15">
      <c r="D50" s="29"/>
      <c r="E50" s="29"/>
    </row>
  </sheetData>
  <mergeCells count="25">
    <mergeCell ref="C8:D8"/>
    <mergeCell ref="C9:D9"/>
    <mergeCell ref="C10:D10"/>
    <mergeCell ref="C18:D18"/>
    <mergeCell ref="C14:D14"/>
    <mergeCell ref="C11:D11"/>
    <mergeCell ref="C12:D12"/>
    <mergeCell ref="C13:D13"/>
    <mergeCell ref="C24:D24"/>
    <mergeCell ref="C36:D36"/>
    <mergeCell ref="C27:D27"/>
    <mergeCell ref="C28:D28"/>
    <mergeCell ref="C29:D29"/>
    <mergeCell ref="C30:D30"/>
    <mergeCell ref="C35:D35"/>
    <mergeCell ref="C33:D33"/>
    <mergeCell ref="C34:D34"/>
    <mergeCell ref="C31:D31"/>
    <mergeCell ref="C32:D32"/>
    <mergeCell ref="C26:D26"/>
    <mergeCell ref="C19:D19"/>
    <mergeCell ref="C20:D20"/>
    <mergeCell ref="C21:D21"/>
    <mergeCell ref="C22:D22"/>
    <mergeCell ref="C23:D23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zoomScale="90" zoomScaleNormal="90" workbookViewId="0" topLeftCell="A1">
      <selection activeCell="C12" sqref="C12:D12"/>
    </sheetView>
  </sheetViews>
  <sheetFormatPr defaultColWidth="9.140625" defaultRowHeight="15"/>
  <cols>
    <col min="1" max="1" width="1.1484375" style="0" customWidth="1"/>
    <col min="2" max="2" width="6.00390625" style="0" customWidth="1"/>
    <col min="3" max="3" width="22.140625" style="0" customWidth="1"/>
    <col min="4" max="4" width="28.57421875" style="0" customWidth="1"/>
    <col min="5" max="5" width="9.00390625" style="0" bestFit="1" customWidth="1"/>
    <col min="6" max="6" width="12.28125" style="0" customWidth="1"/>
    <col min="7" max="7" width="16.421875" style="0" bestFit="1" customWidth="1"/>
    <col min="8" max="8" width="13.57421875" style="0" bestFit="1" customWidth="1"/>
    <col min="9" max="9" width="16.421875" style="0" customWidth="1"/>
    <col min="10" max="10" width="3.00390625" style="0" customWidth="1"/>
    <col min="11" max="11" width="21.57421875" style="0" customWidth="1"/>
    <col min="12" max="12" width="11.8515625" style="0" customWidth="1"/>
    <col min="13" max="14" width="14.57421875" style="0" customWidth="1"/>
    <col min="15" max="15" width="14.8515625" style="0" customWidth="1"/>
    <col min="16" max="16" width="25.8515625" style="0" bestFit="1" customWidth="1"/>
    <col min="17" max="17" width="20.8515625" style="0" bestFit="1" customWidth="1"/>
  </cols>
  <sheetData>
    <row r="1" spans="3:5" ht="5.25" customHeight="1">
      <c r="C1" s="1"/>
      <c r="D1" s="1"/>
      <c r="E1" s="1"/>
    </row>
    <row r="2" spans="2:15" ht="15" customHeight="1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5" ht="15" customHeight="1">
      <c r="B3" s="1"/>
      <c r="C3" s="1"/>
      <c r="D3" s="177" t="s">
        <v>13</v>
      </c>
      <c r="E3" s="179">
        <v>8</v>
      </c>
      <c r="F3" s="2"/>
      <c r="G3" s="178" t="s">
        <v>53</v>
      </c>
      <c r="H3" s="182">
        <v>95</v>
      </c>
      <c r="I3" s="1"/>
      <c r="K3" s="32"/>
      <c r="L3" s="32"/>
      <c r="M3" s="32"/>
      <c r="N3" s="32"/>
      <c r="O3" s="32"/>
    </row>
    <row r="4" spans="2:15" ht="15" customHeight="1">
      <c r="B4" s="1"/>
      <c r="C4" s="1"/>
      <c r="D4" s="181"/>
      <c r="E4" s="181"/>
      <c r="F4" s="181"/>
      <c r="G4" s="189" t="str">
        <f>IF(RD11!E3&gt;48,"překročen počet vláken","")</f>
        <v/>
      </c>
      <c r="H4" s="181"/>
      <c r="I4" s="181"/>
      <c r="K4" s="32"/>
      <c r="L4" s="32"/>
      <c r="M4" s="32"/>
      <c r="N4" s="32"/>
      <c r="O4" s="32"/>
    </row>
    <row r="5" spans="2:15" ht="15">
      <c r="B5" s="23" t="s">
        <v>71</v>
      </c>
      <c r="C5" s="23"/>
      <c r="D5" s="23"/>
      <c r="E5" s="23"/>
      <c r="F5" s="23"/>
      <c r="G5" s="23"/>
      <c r="H5" s="23"/>
      <c r="I5" s="23"/>
      <c r="K5" s="37"/>
      <c r="L5" s="37"/>
      <c r="M5" s="37"/>
      <c r="N5" s="37"/>
      <c r="O5" s="37"/>
    </row>
    <row r="6" spans="2:16" ht="15">
      <c r="B6" s="4"/>
      <c r="C6" s="5" t="s">
        <v>1</v>
      </c>
      <c r="D6" s="5"/>
      <c r="E6" s="5" t="s">
        <v>0</v>
      </c>
      <c r="F6" s="5" t="s">
        <v>7</v>
      </c>
      <c r="G6" s="5" t="s">
        <v>8</v>
      </c>
      <c r="H6" s="5" t="s">
        <v>9</v>
      </c>
      <c r="I6" s="6" t="s">
        <v>10</v>
      </c>
      <c r="K6" s="36"/>
      <c r="L6" s="33"/>
      <c r="M6" s="33"/>
      <c r="N6" s="33"/>
      <c r="O6" s="33"/>
      <c r="P6" s="26"/>
    </row>
    <row r="7" spans="2:16" ht="15">
      <c r="B7" s="24"/>
      <c r="C7" s="207" t="s">
        <v>105</v>
      </c>
      <c r="D7" s="207"/>
      <c r="E7" s="180">
        <f>IF($E$3&lt;=8,$H$3,0)</f>
        <v>95</v>
      </c>
      <c r="F7" s="38"/>
      <c r="G7" s="28">
        <f aca="true" t="shared" si="0" ref="G7:G32">F7*E7</f>
        <v>0</v>
      </c>
      <c r="H7" s="39"/>
      <c r="I7" s="28">
        <f aca="true" t="shared" si="1" ref="I7:I32">H7*E7</f>
        <v>0</v>
      </c>
      <c r="K7" s="34"/>
      <c r="L7" s="34"/>
      <c r="M7" s="28"/>
      <c r="N7" s="35"/>
      <c r="O7" s="28"/>
      <c r="P7" s="27"/>
    </row>
    <row r="8" spans="2:16" ht="15">
      <c r="B8" s="24"/>
      <c r="C8" s="207" t="s">
        <v>106</v>
      </c>
      <c r="D8" s="207"/>
      <c r="E8" s="180">
        <f>IF($E$3&gt;8,IF($E$3&lt;=12,$H$3,0),0)</f>
        <v>0</v>
      </c>
      <c r="F8" s="38"/>
      <c r="G8" s="28">
        <f t="shared" si="0"/>
        <v>0</v>
      </c>
      <c r="H8" s="39"/>
      <c r="I8" s="28">
        <f t="shared" si="1"/>
        <v>0</v>
      </c>
      <c r="K8" s="34"/>
      <c r="L8" s="34"/>
      <c r="M8" s="28"/>
      <c r="N8" s="35"/>
      <c r="O8" s="28"/>
      <c r="P8" s="27"/>
    </row>
    <row r="9" spans="2:16" ht="15">
      <c r="B9" s="24"/>
      <c r="C9" s="207" t="s">
        <v>107</v>
      </c>
      <c r="D9" s="207"/>
      <c r="E9" s="180">
        <f>IF($E$3&gt;12,IF($E$3&lt;=24,$H$3,0),0)</f>
        <v>0</v>
      </c>
      <c r="F9" s="38"/>
      <c r="G9" s="28">
        <f t="shared" si="0"/>
        <v>0</v>
      </c>
      <c r="H9" s="39"/>
      <c r="I9" s="28">
        <f t="shared" si="1"/>
        <v>0</v>
      </c>
      <c r="K9" s="34"/>
      <c r="L9" s="34"/>
      <c r="M9" s="28"/>
      <c r="N9" s="35"/>
      <c r="O9" s="28"/>
      <c r="P9" s="27"/>
    </row>
    <row r="10" spans="2:16" ht="15">
      <c r="B10" s="24"/>
      <c r="C10" s="207" t="s">
        <v>108</v>
      </c>
      <c r="D10" s="207"/>
      <c r="E10" s="180">
        <f>IF($E$3&gt;24,IF($E$3&lt;=48,$H$3,0),0)</f>
        <v>0</v>
      </c>
      <c r="F10" s="38"/>
      <c r="G10" s="28">
        <f t="shared" si="0"/>
        <v>0</v>
      </c>
      <c r="H10" s="39"/>
      <c r="I10" s="28">
        <f t="shared" si="1"/>
        <v>0</v>
      </c>
      <c r="K10" s="34"/>
      <c r="L10" s="34"/>
      <c r="M10" s="28"/>
      <c r="N10" s="35"/>
      <c r="O10" s="28"/>
      <c r="P10" s="27"/>
    </row>
    <row r="11" spans="2:16" ht="15">
      <c r="B11" s="24"/>
      <c r="C11" s="207" t="s">
        <v>102</v>
      </c>
      <c r="D11" s="207"/>
      <c r="E11" s="183">
        <v>2</v>
      </c>
      <c r="F11" s="38"/>
      <c r="G11" s="28">
        <f t="shared" si="0"/>
        <v>0</v>
      </c>
      <c r="H11" s="39"/>
      <c r="I11" s="28">
        <f t="shared" si="1"/>
        <v>0</v>
      </c>
      <c r="K11" s="34"/>
      <c r="L11" s="34"/>
      <c r="M11" s="28"/>
      <c r="N11" s="35"/>
      <c r="O11" s="28"/>
      <c r="P11" s="27"/>
    </row>
    <row r="12" spans="2:16" ht="14.45">
      <c r="B12" s="24"/>
      <c r="C12" s="207" t="s">
        <v>103</v>
      </c>
      <c r="D12" s="207"/>
      <c r="E12" s="180">
        <f>E11</f>
        <v>2</v>
      </c>
      <c r="F12" s="38"/>
      <c r="G12" s="28">
        <f t="shared" si="0"/>
        <v>0</v>
      </c>
      <c r="H12" s="39"/>
      <c r="I12" s="28">
        <f t="shared" si="1"/>
        <v>0</v>
      </c>
      <c r="K12" s="34"/>
      <c r="L12" s="34"/>
      <c r="M12" s="28"/>
      <c r="N12" s="35"/>
      <c r="O12" s="28"/>
      <c r="P12" s="27"/>
    </row>
    <row r="13" spans="2:16" ht="15">
      <c r="B13" s="24"/>
      <c r="C13" s="207" t="s">
        <v>104</v>
      </c>
      <c r="D13" s="207"/>
      <c r="E13" s="180">
        <f>CEILING($E$3/48,1)</f>
        <v>1</v>
      </c>
      <c r="F13" s="38"/>
      <c r="G13" s="28">
        <f t="shared" si="0"/>
        <v>0</v>
      </c>
      <c r="H13" s="39"/>
      <c r="I13" s="28">
        <f t="shared" si="1"/>
        <v>0</v>
      </c>
      <c r="K13" s="34"/>
      <c r="L13" s="34"/>
      <c r="M13" s="28"/>
      <c r="N13" s="35"/>
      <c r="O13" s="28"/>
      <c r="P13" s="27"/>
    </row>
    <row r="14" spans="2:16" ht="15">
      <c r="B14" s="24"/>
      <c r="C14" s="207" t="s">
        <v>56</v>
      </c>
      <c r="D14" s="207"/>
      <c r="E14" s="180">
        <f>CEILING($E$3/12,1)</f>
        <v>1</v>
      </c>
      <c r="F14" s="38"/>
      <c r="G14" s="28">
        <f t="shared" si="0"/>
        <v>0</v>
      </c>
      <c r="H14" s="39"/>
      <c r="I14" s="28">
        <f t="shared" si="1"/>
        <v>0</v>
      </c>
      <c r="K14" s="34"/>
      <c r="L14" s="34"/>
      <c r="M14" s="28"/>
      <c r="N14" s="35"/>
      <c r="O14" s="28"/>
      <c r="P14" s="27"/>
    </row>
    <row r="15" spans="2:16" ht="15">
      <c r="B15" s="24"/>
      <c r="C15" s="207" t="s">
        <v>101</v>
      </c>
      <c r="D15" s="207"/>
      <c r="E15" s="180">
        <f>0.5*$E$3</f>
        <v>4</v>
      </c>
      <c r="F15" s="38"/>
      <c r="G15" s="28">
        <f t="shared" si="0"/>
        <v>0</v>
      </c>
      <c r="H15" s="39"/>
      <c r="I15" s="28">
        <f t="shared" si="1"/>
        <v>0</v>
      </c>
      <c r="K15" s="34"/>
      <c r="L15" s="34"/>
      <c r="M15" s="28"/>
      <c r="N15" s="35"/>
      <c r="O15" s="28"/>
      <c r="P15" s="27"/>
    </row>
    <row r="16" spans="2:16" ht="15">
      <c r="B16" s="24"/>
      <c r="C16" s="207" t="s">
        <v>109</v>
      </c>
      <c r="D16" s="207"/>
      <c r="E16" s="180">
        <f>1*$E$3</f>
        <v>8</v>
      </c>
      <c r="F16" s="38"/>
      <c r="G16" s="28">
        <f t="shared" si="0"/>
        <v>0</v>
      </c>
      <c r="H16" s="39"/>
      <c r="I16" s="28">
        <f t="shared" si="1"/>
        <v>0</v>
      </c>
      <c r="K16" s="34"/>
      <c r="L16" s="34"/>
      <c r="M16" s="28"/>
      <c r="N16" s="35"/>
      <c r="O16" s="28"/>
      <c r="P16" s="27"/>
    </row>
    <row r="17" spans="2:16" ht="15">
      <c r="B17" s="24"/>
      <c r="C17" s="207" t="s">
        <v>11</v>
      </c>
      <c r="D17" s="207"/>
      <c r="E17" s="180">
        <f>1*$E$3</f>
        <v>8</v>
      </c>
      <c r="F17" s="38"/>
      <c r="G17" s="28">
        <f t="shared" si="0"/>
        <v>0</v>
      </c>
      <c r="H17" s="39"/>
      <c r="I17" s="28">
        <f t="shared" si="1"/>
        <v>0</v>
      </c>
      <c r="K17" s="34"/>
      <c r="L17" s="34"/>
      <c r="M17" s="28"/>
      <c r="N17" s="35"/>
      <c r="O17" s="28"/>
      <c r="P17" s="27"/>
    </row>
    <row r="18" spans="2:16" ht="15">
      <c r="B18" s="24"/>
      <c r="C18" s="207" t="s">
        <v>12</v>
      </c>
      <c r="D18" s="207"/>
      <c r="E18" s="180">
        <f>1*$E$3</f>
        <v>8</v>
      </c>
      <c r="F18" s="38"/>
      <c r="G18" s="28">
        <f t="shared" si="0"/>
        <v>0</v>
      </c>
      <c r="H18" s="39"/>
      <c r="I18" s="28">
        <f t="shared" si="1"/>
        <v>0</v>
      </c>
      <c r="K18" s="34"/>
      <c r="L18" s="34"/>
      <c r="M18" s="28"/>
      <c r="N18" s="35"/>
      <c r="O18" s="28"/>
      <c r="P18" s="27"/>
    </row>
    <row r="19" spans="2:16" ht="15">
      <c r="B19" s="24"/>
      <c r="C19" s="207" t="s">
        <v>54</v>
      </c>
      <c r="D19" s="207"/>
      <c r="E19" s="180">
        <f>1*$E$3</f>
        <v>8</v>
      </c>
      <c r="F19" s="38"/>
      <c r="G19" s="28">
        <f t="shared" si="0"/>
        <v>0</v>
      </c>
      <c r="H19" s="39"/>
      <c r="I19" s="28">
        <f t="shared" si="1"/>
        <v>0</v>
      </c>
      <c r="K19" s="34"/>
      <c r="L19" s="34"/>
      <c r="M19" s="28"/>
      <c r="N19" s="35"/>
      <c r="O19" s="28"/>
      <c r="P19" s="27"/>
    </row>
    <row r="20" spans="2:16" ht="15">
      <c r="B20" s="24"/>
      <c r="C20" s="207" t="s">
        <v>61</v>
      </c>
      <c r="D20" s="207"/>
      <c r="E20" s="180">
        <f>E13</f>
        <v>1</v>
      </c>
      <c r="F20" s="38"/>
      <c r="G20" s="28">
        <f t="shared" si="0"/>
        <v>0</v>
      </c>
      <c r="H20" s="39"/>
      <c r="I20" s="28">
        <f t="shared" si="1"/>
        <v>0</v>
      </c>
      <c r="K20" s="34"/>
      <c r="L20" s="34"/>
      <c r="M20" s="28"/>
      <c r="N20" s="35"/>
      <c r="O20" s="28"/>
      <c r="P20" s="27"/>
    </row>
    <row r="21" spans="2:16" ht="15">
      <c r="B21" s="24"/>
      <c r="C21" s="207" t="s">
        <v>55</v>
      </c>
      <c r="D21" s="207"/>
      <c r="E21" s="180">
        <f>E20+E13</f>
        <v>2</v>
      </c>
      <c r="F21" s="38"/>
      <c r="G21" s="28">
        <f t="shared" si="0"/>
        <v>0</v>
      </c>
      <c r="H21" s="39"/>
      <c r="I21" s="28">
        <f t="shared" si="1"/>
        <v>0</v>
      </c>
      <c r="K21" s="34"/>
      <c r="L21" s="34"/>
      <c r="M21" s="28"/>
      <c r="N21" s="35"/>
      <c r="O21" s="28"/>
      <c r="P21" s="27"/>
    </row>
    <row r="22" spans="2:16" ht="14.45">
      <c r="B22" s="24"/>
      <c r="C22" s="193"/>
      <c r="D22" s="193"/>
      <c r="E22" s="43"/>
      <c r="F22" s="38"/>
      <c r="G22" s="28"/>
      <c r="H22" s="39"/>
      <c r="I22" s="28"/>
      <c r="K22" s="34"/>
      <c r="L22" s="34"/>
      <c r="M22" s="28"/>
      <c r="N22" s="35"/>
      <c r="O22" s="28"/>
      <c r="P22" s="27"/>
    </row>
    <row r="23" spans="2:16" ht="15">
      <c r="B23" s="24"/>
      <c r="C23" s="207" t="s">
        <v>57</v>
      </c>
      <c r="D23" s="207"/>
      <c r="E23" s="43">
        <v>50</v>
      </c>
      <c r="F23" s="38"/>
      <c r="G23" s="28">
        <f t="shared" si="0"/>
        <v>0</v>
      </c>
      <c r="H23" s="39"/>
      <c r="I23" s="28">
        <f t="shared" si="1"/>
        <v>0</v>
      </c>
      <c r="K23" s="34"/>
      <c r="L23" s="34"/>
      <c r="M23" s="28"/>
      <c r="N23" s="35"/>
      <c r="O23" s="28"/>
      <c r="P23" s="27"/>
    </row>
    <row r="24" spans="2:16" ht="15">
      <c r="B24" s="24"/>
      <c r="C24" s="207" t="s">
        <v>62</v>
      </c>
      <c r="D24" s="207"/>
      <c r="E24" s="43">
        <v>0</v>
      </c>
      <c r="F24" s="38"/>
      <c r="G24" s="28">
        <f t="shared" si="0"/>
        <v>0</v>
      </c>
      <c r="H24" s="39"/>
      <c r="I24" s="28">
        <f t="shared" si="1"/>
        <v>0</v>
      </c>
      <c r="K24" s="34"/>
      <c r="L24" s="34"/>
      <c r="M24" s="28"/>
      <c r="N24" s="35"/>
      <c r="O24" s="28"/>
      <c r="P24" s="27"/>
    </row>
    <row r="25" spans="2:16" ht="15">
      <c r="B25" s="24"/>
      <c r="C25" s="207" t="s">
        <v>86</v>
      </c>
      <c r="D25" s="207"/>
      <c r="E25" s="43">
        <v>0</v>
      </c>
      <c r="F25" s="38"/>
      <c r="G25" s="28">
        <f t="shared" si="0"/>
        <v>0</v>
      </c>
      <c r="H25" s="39"/>
      <c r="I25" s="28">
        <f t="shared" si="1"/>
        <v>0</v>
      </c>
      <c r="K25" s="34"/>
      <c r="L25" s="34"/>
      <c r="M25" s="28"/>
      <c r="N25" s="35"/>
      <c r="O25" s="28"/>
      <c r="P25" s="27"/>
    </row>
    <row r="26" spans="2:16" ht="15">
      <c r="B26" s="24"/>
      <c r="C26" s="207" t="s">
        <v>87</v>
      </c>
      <c r="D26" s="207"/>
      <c r="E26" s="43">
        <v>0</v>
      </c>
      <c r="F26" s="38"/>
      <c r="G26" s="28">
        <f t="shared" si="0"/>
        <v>0</v>
      </c>
      <c r="H26" s="39"/>
      <c r="I26" s="28">
        <f t="shared" si="1"/>
        <v>0</v>
      </c>
      <c r="K26" s="34"/>
      <c r="L26" s="34"/>
      <c r="M26" s="28"/>
      <c r="N26" s="35"/>
      <c r="O26" s="28"/>
      <c r="P26" s="27"/>
    </row>
    <row r="27" spans="2:16" ht="15">
      <c r="B27" s="24"/>
      <c r="C27" s="207" t="s">
        <v>59</v>
      </c>
      <c r="D27" s="207"/>
      <c r="E27" s="43">
        <v>0</v>
      </c>
      <c r="F27" s="38"/>
      <c r="G27" s="28">
        <f t="shared" si="0"/>
        <v>0</v>
      </c>
      <c r="H27" s="39"/>
      <c r="I27" s="28">
        <f t="shared" si="1"/>
        <v>0</v>
      </c>
      <c r="K27" s="34"/>
      <c r="L27" s="34"/>
      <c r="M27" s="28"/>
      <c r="N27" s="35"/>
      <c r="O27" s="28"/>
      <c r="P27" s="27"/>
    </row>
    <row r="28" spans="2:16" ht="15">
      <c r="B28" s="24"/>
      <c r="C28" s="207" t="s">
        <v>82</v>
      </c>
      <c r="D28" s="207"/>
      <c r="E28" s="43">
        <v>1</v>
      </c>
      <c r="F28" s="38"/>
      <c r="G28" s="28">
        <f t="shared" si="0"/>
        <v>0</v>
      </c>
      <c r="H28" s="39"/>
      <c r="I28" s="28">
        <f t="shared" si="1"/>
        <v>0</v>
      </c>
      <c r="K28" s="34"/>
      <c r="L28" s="34"/>
      <c r="M28" s="28"/>
      <c r="N28" s="35"/>
      <c r="O28" s="28"/>
      <c r="P28" s="27"/>
    </row>
    <row r="29" spans="2:16" ht="15">
      <c r="B29" s="24"/>
      <c r="C29" s="207" t="s">
        <v>90</v>
      </c>
      <c r="D29" s="207"/>
      <c r="E29" s="43">
        <v>1</v>
      </c>
      <c r="F29" s="38"/>
      <c r="G29" s="28">
        <f t="shared" si="0"/>
        <v>0</v>
      </c>
      <c r="H29" s="39"/>
      <c r="I29" s="28">
        <f t="shared" si="1"/>
        <v>0</v>
      </c>
      <c r="K29" s="34"/>
      <c r="L29" s="34"/>
      <c r="M29" s="28"/>
      <c r="N29" s="35"/>
      <c r="O29" s="28"/>
      <c r="P29" s="27"/>
    </row>
    <row r="30" spans="2:16" ht="15">
      <c r="B30" s="24"/>
      <c r="C30" s="207" t="s">
        <v>89</v>
      </c>
      <c r="D30" s="207"/>
      <c r="E30" s="43">
        <v>0</v>
      </c>
      <c r="F30" s="38"/>
      <c r="G30" s="28">
        <f t="shared" si="0"/>
        <v>0</v>
      </c>
      <c r="H30" s="39"/>
      <c r="I30" s="28">
        <f t="shared" si="1"/>
        <v>0</v>
      </c>
      <c r="K30" s="34"/>
      <c r="L30" s="34"/>
      <c r="M30" s="28"/>
      <c r="N30" s="35"/>
      <c r="O30" s="28"/>
      <c r="P30" s="27"/>
    </row>
    <row r="31" spans="2:16" ht="15">
      <c r="B31" s="24"/>
      <c r="C31" s="207" t="s">
        <v>88</v>
      </c>
      <c r="D31" s="207"/>
      <c r="E31" s="43">
        <f>E29+E30</f>
        <v>1</v>
      </c>
      <c r="F31" s="38"/>
      <c r="G31" s="28">
        <f t="shared" si="0"/>
        <v>0</v>
      </c>
      <c r="H31" s="39"/>
      <c r="I31" s="28">
        <f t="shared" si="1"/>
        <v>0</v>
      </c>
      <c r="K31" s="34"/>
      <c r="L31" s="34"/>
      <c r="M31" s="28"/>
      <c r="N31" s="35"/>
      <c r="O31" s="28"/>
      <c r="P31" s="27"/>
    </row>
    <row r="32" spans="2:16" ht="15">
      <c r="B32" s="24"/>
      <c r="C32" s="207" t="s">
        <v>60</v>
      </c>
      <c r="D32" s="207"/>
      <c r="E32" s="43">
        <v>1</v>
      </c>
      <c r="F32" s="38"/>
      <c r="G32" s="28">
        <f t="shared" si="0"/>
        <v>0</v>
      </c>
      <c r="H32" s="39"/>
      <c r="I32" s="28">
        <f t="shared" si="1"/>
        <v>0</v>
      </c>
      <c r="K32" s="34"/>
      <c r="L32" s="34"/>
      <c r="M32" s="28"/>
      <c r="N32" s="35"/>
      <c r="O32" s="28"/>
      <c r="P32" s="27"/>
    </row>
    <row r="33" spans="2:15" ht="15">
      <c r="B33" s="40"/>
      <c r="C33" s="40" t="s">
        <v>2</v>
      </c>
      <c r="D33" s="41"/>
      <c r="E33" s="41"/>
      <c r="F33" s="41"/>
      <c r="G33" s="42">
        <f>SUM(G7:G32)</f>
        <v>0</v>
      </c>
      <c r="H33" s="31"/>
      <c r="I33" s="42">
        <f>SUM(I7:I32)</f>
        <v>0</v>
      </c>
      <c r="K33" s="34"/>
      <c r="L33" s="28"/>
      <c r="M33" s="28"/>
      <c r="N33" s="28"/>
      <c r="O33" s="28"/>
    </row>
    <row r="34" spans="3:16" ht="15">
      <c r="C34" s="20"/>
      <c r="F34" s="13"/>
      <c r="G34" s="13"/>
      <c r="H34" s="13"/>
      <c r="I34" s="22"/>
      <c r="K34" s="32"/>
      <c r="L34" s="32"/>
      <c r="M34" s="32"/>
      <c r="N34" s="32"/>
      <c r="O34" s="32"/>
      <c r="P34" s="29"/>
    </row>
    <row r="35" spans="3:15" ht="15">
      <c r="C35" s="20"/>
      <c r="F35" s="13"/>
      <c r="G35" s="13"/>
      <c r="H35" s="13"/>
      <c r="I35" s="22"/>
      <c r="K35" s="32"/>
      <c r="L35" s="32"/>
      <c r="M35" s="32"/>
      <c r="N35" s="32"/>
      <c r="O35" s="32"/>
    </row>
    <row r="36" spans="2:15" ht="15">
      <c r="B36" s="25"/>
      <c r="C36" s="8"/>
      <c r="F36" s="7" t="s">
        <v>3</v>
      </c>
      <c r="K36" s="32"/>
      <c r="L36" s="32"/>
      <c r="M36" s="32"/>
      <c r="N36" s="32"/>
      <c r="O36" s="32"/>
    </row>
    <row r="37" spans="2:15" ht="15">
      <c r="B37" s="15"/>
      <c r="C37" s="8"/>
      <c r="F37" s="9" t="s">
        <v>4</v>
      </c>
      <c r="G37" s="10"/>
      <c r="H37" s="10"/>
      <c r="I37" s="11">
        <f>I33+G33</f>
        <v>0</v>
      </c>
      <c r="K37" s="32"/>
      <c r="L37" s="28"/>
      <c r="M37" s="32"/>
      <c r="N37" s="35"/>
      <c r="O37" s="22"/>
    </row>
    <row r="38" spans="2:15" ht="15">
      <c r="B38" s="19"/>
      <c r="C38" s="8"/>
      <c r="F38" s="12" t="s">
        <v>5</v>
      </c>
      <c r="G38" s="13"/>
      <c r="H38" s="13"/>
      <c r="I38" s="14">
        <f>I37*0.21</f>
        <v>0</v>
      </c>
      <c r="K38" s="32"/>
      <c r="L38" s="32"/>
      <c r="M38" s="32"/>
      <c r="N38" s="32"/>
      <c r="O38" s="32"/>
    </row>
    <row r="39" spans="3:15" ht="15">
      <c r="C39" s="8"/>
      <c r="F39" s="16" t="s">
        <v>6</v>
      </c>
      <c r="G39" s="17"/>
      <c r="H39" s="17"/>
      <c r="I39" s="18">
        <f>I37+I38</f>
        <v>0</v>
      </c>
      <c r="K39" s="32"/>
      <c r="L39" s="32"/>
      <c r="M39" s="32"/>
      <c r="N39" s="32"/>
      <c r="O39" s="32"/>
    </row>
    <row r="40" spans="3:15" ht="15">
      <c r="C40" s="20"/>
      <c r="F40" s="21"/>
      <c r="G40" s="1"/>
      <c r="H40" s="1"/>
      <c r="I40" s="1"/>
      <c r="K40" s="32"/>
      <c r="L40" s="32"/>
      <c r="M40" s="32"/>
      <c r="N40" s="32"/>
      <c r="O40" s="32"/>
    </row>
    <row r="41" spans="3:9" ht="15">
      <c r="C41" s="20"/>
      <c r="D41" s="30"/>
      <c r="E41" s="30"/>
      <c r="F41" s="13"/>
      <c r="G41" s="13"/>
      <c r="H41" s="13"/>
      <c r="I41" s="22"/>
    </row>
    <row r="42" spans="3:9" ht="15">
      <c r="C42" s="20"/>
      <c r="F42" s="13"/>
      <c r="G42" s="13"/>
      <c r="H42" s="13"/>
      <c r="I42" s="22"/>
    </row>
    <row r="43" spans="3:9" ht="15">
      <c r="C43" s="20"/>
      <c r="D43" s="29"/>
      <c r="E43" s="29"/>
      <c r="F43" s="13"/>
      <c r="G43" s="13"/>
      <c r="H43" s="13"/>
      <c r="I43" s="22"/>
    </row>
    <row r="44" spans="4:9" ht="15">
      <c r="D44" s="29"/>
      <c r="E44" s="29"/>
      <c r="F44" s="1"/>
      <c r="G44" s="1"/>
      <c r="H44" s="1"/>
      <c r="I44" s="1"/>
    </row>
    <row r="45" spans="4:5" ht="15">
      <c r="D45" s="29"/>
      <c r="E45" s="29"/>
    </row>
    <row r="46" spans="4:5" ht="15">
      <c r="D46" s="29"/>
      <c r="E46" s="29"/>
    </row>
  </sheetData>
  <mergeCells count="25">
    <mergeCell ref="C27:D27"/>
    <mergeCell ref="C28:D28"/>
    <mergeCell ref="C32:D32"/>
    <mergeCell ref="C19:D19"/>
    <mergeCell ref="C20:D20"/>
    <mergeCell ref="C21:D21"/>
    <mergeCell ref="C23:D23"/>
    <mergeCell ref="C24:D24"/>
    <mergeCell ref="C25:D25"/>
    <mergeCell ref="C26:D26"/>
    <mergeCell ref="C31:D31"/>
    <mergeCell ref="C29:D29"/>
    <mergeCell ref="C30:D30"/>
    <mergeCell ref="C18:D18"/>
    <mergeCell ref="C7:D7"/>
    <mergeCell ref="C8:D8"/>
    <mergeCell ref="C9:D9"/>
    <mergeCell ref="C10:D10"/>
    <mergeCell ref="C11:D11"/>
    <mergeCell ref="C13:D13"/>
    <mergeCell ref="C14:D14"/>
    <mergeCell ref="C15:D15"/>
    <mergeCell ref="C16:D16"/>
    <mergeCell ref="C17:D17"/>
    <mergeCell ref="C12:D12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zoomScale="90" zoomScaleNormal="90" workbookViewId="0" topLeftCell="A1">
      <selection activeCell="C12" sqref="C12:D12"/>
    </sheetView>
  </sheetViews>
  <sheetFormatPr defaultColWidth="9.140625" defaultRowHeight="15"/>
  <cols>
    <col min="1" max="1" width="1.1484375" style="0" customWidth="1"/>
    <col min="2" max="2" width="6.00390625" style="0" customWidth="1"/>
    <col min="3" max="3" width="22.140625" style="0" customWidth="1"/>
    <col min="4" max="4" width="28.57421875" style="0" customWidth="1"/>
    <col min="5" max="5" width="9.00390625" style="0" bestFit="1" customWidth="1"/>
    <col min="6" max="6" width="12.28125" style="0" customWidth="1"/>
    <col min="7" max="7" width="16.421875" style="0" bestFit="1" customWidth="1"/>
    <col min="8" max="8" width="13.57421875" style="0" bestFit="1" customWidth="1"/>
    <col min="9" max="9" width="16.421875" style="0" customWidth="1"/>
    <col min="10" max="10" width="3.00390625" style="0" customWidth="1"/>
    <col min="11" max="11" width="21.57421875" style="0" customWidth="1"/>
    <col min="12" max="12" width="11.8515625" style="0" customWidth="1"/>
    <col min="13" max="14" width="14.57421875" style="0" customWidth="1"/>
    <col min="15" max="15" width="14.8515625" style="0" customWidth="1"/>
    <col min="16" max="16" width="25.8515625" style="0" bestFit="1" customWidth="1"/>
    <col min="17" max="17" width="20.8515625" style="0" bestFit="1" customWidth="1"/>
  </cols>
  <sheetData>
    <row r="1" spans="3:5" ht="5.25" customHeight="1">
      <c r="C1" s="1"/>
      <c r="D1" s="1"/>
      <c r="E1" s="1"/>
    </row>
    <row r="2" spans="2:15" ht="15" customHeight="1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5" ht="15" customHeight="1">
      <c r="B3" s="1"/>
      <c r="C3" s="1"/>
      <c r="D3" s="177" t="s">
        <v>13</v>
      </c>
      <c r="E3" s="179">
        <v>8</v>
      </c>
      <c r="F3" s="2"/>
      <c r="G3" s="178" t="s">
        <v>53</v>
      </c>
      <c r="H3" s="182">
        <v>75</v>
      </c>
      <c r="I3" s="1"/>
      <c r="K3" s="32"/>
      <c r="L3" s="32"/>
      <c r="M3" s="32"/>
      <c r="N3" s="32"/>
      <c r="O3" s="32"/>
    </row>
    <row r="4" spans="2:15" ht="15" customHeight="1">
      <c r="B4" s="1"/>
      <c r="C4" s="1"/>
      <c r="D4" s="181"/>
      <c r="E4" s="181"/>
      <c r="F4" s="181"/>
      <c r="G4" s="189" t="str">
        <f>IF(RD8!E3&gt;48,"překročen počet vláken","")</f>
        <v/>
      </c>
      <c r="H4" s="181"/>
      <c r="I4" s="181"/>
      <c r="K4" s="32"/>
      <c r="L4" s="32"/>
      <c r="M4" s="32"/>
      <c r="N4" s="32"/>
      <c r="O4" s="32"/>
    </row>
    <row r="5" spans="2:15" ht="15">
      <c r="B5" s="23" t="s">
        <v>72</v>
      </c>
      <c r="C5" s="23"/>
      <c r="D5" s="23"/>
      <c r="E5" s="23"/>
      <c r="F5" s="23"/>
      <c r="G5" s="23"/>
      <c r="H5" s="23"/>
      <c r="I5" s="23"/>
      <c r="K5" s="37"/>
      <c r="L5" s="37"/>
      <c r="M5" s="37"/>
      <c r="N5" s="37"/>
      <c r="O5" s="37"/>
    </row>
    <row r="6" spans="2:16" ht="15">
      <c r="B6" s="4"/>
      <c r="C6" s="5" t="s">
        <v>1</v>
      </c>
      <c r="D6" s="5"/>
      <c r="E6" s="5" t="s">
        <v>0</v>
      </c>
      <c r="F6" s="5" t="s">
        <v>7</v>
      </c>
      <c r="G6" s="5" t="s">
        <v>8</v>
      </c>
      <c r="H6" s="5" t="s">
        <v>9</v>
      </c>
      <c r="I6" s="6" t="s">
        <v>10</v>
      </c>
      <c r="K6" s="36"/>
      <c r="L6" s="33"/>
      <c r="M6" s="33"/>
      <c r="N6" s="33"/>
      <c r="O6" s="33"/>
      <c r="P6" s="26"/>
    </row>
    <row r="7" spans="2:16" ht="15">
      <c r="B7" s="24"/>
      <c r="C7" s="207" t="s">
        <v>105</v>
      </c>
      <c r="D7" s="207"/>
      <c r="E7" s="180">
        <f>IF($E$3&lt;=8,$H$3,0)</f>
        <v>75</v>
      </c>
      <c r="F7" s="38"/>
      <c r="G7" s="28">
        <f aca="true" t="shared" si="0" ref="G7:G33">F7*E7</f>
        <v>0</v>
      </c>
      <c r="H7" s="39"/>
      <c r="I7" s="28">
        <f aca="true" t="shared" si="1" ref="I7:I33">H7*E7</f>
        <v>0</v>
      </c>
      <c r="K7" s="34"/>
      <c r="L7" s="34"/>
      <c r="M7" s="28"/>
      <c r="N7" s="35"/>
      <c r="O7" s="28"/>
      <c r="P7" s="27"/>
    </row>
    <row r="8" spans="2:16" ht="15">
      <c r="B8" s="24"/>
      <c r="C8" s="207" t="s">
        <v>106</v>
      </c>
      <c r="D8" s="207"/>
      <c r="E8" s="180">
        <f>IF($E$3&gt;8,IF($E$3&lt;=12,$H$3,0),0)</f>
        <v>0</v>
      </c>
      <c r="F8" s="38"/>
      <c r="G8" s="28">
        <f t="shared" si="0"/>
        <v>0</v>
      </c>
      <c r="H8" s="39"/>
      <c r="I8" s="28">
        <f t="shared" si="1"/>
        <v>0</v>
      </c>
      <c r="K8" s="34"/>
      <c r="L8" s="34"/>
      <c r="M8" s="28"/>
      <c r="N8" s="35"/>
      <c r="O8" s="28"/>
      <c r="P8" s="27"/>
    </row>
    <row r="9" spans="2:16" ht="15">
      <c r="B9" s="24"/>
      <c r="C9" s="207" t="s">
        <v>107</v>
      </c>
      <c r="D9" s="207"/>
      <c r="E9" s="180">
        <f>IF($E$3&gt;12,IF($E$3&lt;=24,$H$3,0),0)</f>
        <v>0</v>
      </c>
      <c r="F9" s="38"/>
      <c r="G9" s="28">
        <f t="shared" si="0"/>
        <v>0</v>
      </c>
      <c r="H9" s="39"/>
      <c r="I9" s="28">
        <f t="shared" si="1"/>
        <v>0</v>
      </c>
      <c r="K9" s="34"/>
      <c r="L9" s="34"/>
      <c r="M9" s="28"/>
      <c r="N9" s="35"/>
      <c r="O9" s="28"/>
      <c r="P9" s="27"/>
    </row>
    <row r="10" spans="2:16" ht="15">
      <c r="B10" s="24"/>
      <c r="C10" s="207" t="s">
        <v>108</v>
      </c>
      <c r="D10" s="207"/>
      <c r="E10" s="180">
        <f>IF($E$3&gt;24,IF($E$3&lt;=48,$H$3,0),0)</f>
        <v>0</v>
      </c>
      <c r="F10" s="38"/>
      <c r="G10" s="28">
        <f t="shared" si="0"/>
        <v>0</v>
      </c>
      <c r="H10" s="39"/>
      <c r="I10" s="28">
        <f t="shared" si="1"/>
        <v>0</v>
      </c>
      <c r="K10" s="34"/>
      <c r="L10" s="34"/>
      <c r="M10" s="28"/>
      <c r="N10" s="35"/>
      <c r="O10" s="28"/>
      <c r="P10" s="27"/>
    </row>
    <row r="11" spans="2:16" ht="15">
      <c r="B11" s="24"/>
      <c r="C11" s="207" t="s">
        <v>102</v>
      </c>
      <c r="D11" s="207"/>
      <c r="E11" s="183">
        <v>2</v>
      </c>
      <c r="F11" s="38"/>
      <c r="G11" s="28">
        <f t="shared" si="0"/>
        <v>0</v>
      </c>
      <c r="H11" s="39"/>
      <c r="I11" s="28">
        <f t="shared" si="1"/>
        <v>0</v>
      </c>
      <c r="K11" s="34"/>
      <c r="L11" s="34"/>
      <c r="M11" s="28"/>
      <c r="N11" s="35"/>
      <c r="O11" s="28"/>
      <c r="P11" s="27"/>
    </row>
    <row r="12" spans="2:16" ht="14.45">
      <c r="B12" s="24"/>
      <c r="C12" s="207" t="s">
        <v>103</v>
      </c>
      <c r="D12" s="207"/>
      <c r="E12" s="180">
        <f>E11</f>
        <v>2</v>
      </c>
      <c r="F12" s="38"/>
      <c r="G12" s="28">
        <f t="shared" si="0"/>
        <v>0</v>
      </c>
      <c r="H12" s="39"/>
      <c r="I12" s="28">
        <f t="shared" si="1"/>
        <v>0</v>
      </c>
      <c r="K12" s="34"/>
      <c r="L12" s="34"/>
      <c r="M12" s="28"/>
      <c r="N12" s="35"/>
      <c r="O12" s="28"/>
      <c r="P12" s="27"/>
    </row>
    <row r="13" spans="2:16" ht="15">
      <c r="B13" s="24"/>
      <c r="C13" s="207" t="s">
        <v>104</v>
      </c>
      <c r="D13" s="207"/>
      <c r="E13" s="180">
        <f>CEILING($E$3/48,1)</f>
        <v>1</v>
      </c>
      <c r="F13" s="38"/>
      <c r="G13" s="28">
        <f t="shared" si="0"/>
        <v>0</v>
      </c>
      <c r="H13" s="39"/>
      <c r="I13" s="28">
        <f t="shared" si="1"/>
        <v>0</v>
      </c>
      <c r="K13" s="34"/>
      <c r="L13" s="34"/>
      <c r="M13" s="28"/>
      <c r="N13" s="35"/>
      <c r="O13" s="28"/>
      <c r="P13" s="27"/>
    </row>
    <row r="14" spans="2:16" ht="15">
      <c r="B14" s="24"/>
      <c r="C14" s="207" t="s">
        <v>56</v>
      </c>
      <c r="D14" s="207"/>
      <c r="E14" s="180">
        <f>CEILING($E$3/12,1)</f>
        <v>1</v>
      </c>
      <c r="F14" s="38"/>
      <c r="G14" s="28">
        <f t="shared" si="0"/>
        <v>0</v>
      </c>
      <c r="H14" s="39"/>
      <c r="I14" s="28">
        <f t="shared" si="1"/>
        <v>0</v>
      </c>
      <c r="K14" s="34"/>
      <c r="L14" s="34"/>
      <c r="M14" s="28"/>
      <c r="N14" s="35"/>
      <c r="O14" s="28"/>
      <c r="P14" s="27"/>
    </row>
    <row r="15" spans="2:16" ht="15">
      <c r="B15" s="24"/>
      <c r="C15" s="207" t="s">
        <v>101</v>
      </c>
      <c r="D15" s="207"/>
      <c r="E15" s="180">
        <f>0.5*$E$3</f>
        <v>4</v>
      </c>
      <c r="F15" s="38"/>
      <c r="G15" s="28">
        <f t="shared" si="0"/>
        <v>0</v>
      </c>
      <c r="H15" s="39"/>
      <c r="I15" s="28">
        <f t="shared" si="1"/>
        <v>0</v>
      </c>
      <c r="K15" s="34"/>
      <c r="L15" s="34"/>
      <c r="M15" s="28"/>
      <c r="N15" s="35"/>
      <c r="O15" s="28"/>
      <c r="P15" s="27"/>
    </row>
    <row r="16" spans="2:16" ht="15">
      <c r="B16" s="24"/>
      <c r="C16" s="207" t="s">
        <v>109</v>
      </c>
      <c r="D16" s="207"/>
      <c r="E16" s="180">
        <f>1*$E$3</f>
        <v>8</v>
      </c>
      <c r="F16" s="38"/>
      <c r="G16" s="28">
        <f t="shared" si="0"/>
        <v>0</v>
      </c>
      <c r="H16" s="39"/>
      <c r="I16" s="28">
        <f t="shared" si="1"/>
        <v>0</v>
      </c>
      <c r="K16" s="34"/>
      <c r="L16" s="34"/>
      <c r="M16" s="28"/>
      <c r="N16" s="35"/>
      <c r="O16" s="28"/>
      <c r="P16" s="27"/>
    </row>
    <row r="17" spans="2:16" ht="15">
      <c r="B17" s="24"/>
      <c r="C17" s="207" t="s">
        <v>11</v>
      </c>
      <c r="D17" s="207"/>
      <c r="E17" s="180">
        <f>1*$E$3</f>
        <v>8</v>
      </c>
      <c r="F17" s="38"/>
      <c r="G17" s="28">
        <f t="shared" si="0"/>
        <v>0</v>
      </c>
      <c r="H17" s="39"/>
      <c r="I17" s="28">
        <f t="shared" si="1"/>
        <v>0</v>
      </c>
      <c r="K17" s="34"/>
      <c r="L17" s="34"/>
      <c r="M17" s="28"/>
      <c r="N17" s="35"/>
      <c r="O17" s="28"/>
      <c r="P17" s="27"/>
    </row>
    <row r="18" spans="2:16" ht="15">
      <c r="B18" s="24"/>
      <c r="C18" s="207" t="s">
        <v>12</v>
      </c>
      <c r="D18" s="207"/>
      <c r="E18" s="180">
        <f>1*$E$3</f>
        <v>8</v>
      </c>
      <c r="F18" s="38"/>
      <c r="G18" s="28">
        <f t="shared" si="0"/>
        <v>0</v>
      </c>
      <c r="H18" s="39"/>
      <c r="I18" s="28">
        <f t="shared" si="1"/>
        <v>0</v>
      </c>
      <c r="K18" s="34"/>
      <c r="L18" s="34"/>
      <c r="M18" s="28"/>
      <c r="N18" s="35"/>
      <c r="O18" s="28"/>
      <c r="P18" s="27"/>
    </row>
    <row r="19" spans="2:16" ht="15">
      <c r="B19" s="24"/>
      <c r="C19" s="207" t="s">
        <v>54</v>
      </c>
      <c r="D19" s="207"/>
      <c r="E19" s="180">
        <f>1*$E$3</f>
        <v>8</v>
      </c>
      <c r="F19" s="38"/>
      <c r="G19" s="28">
        <f t="shared" si="0"/>
        <v>0</v>
      </c>
      <c r="H19" s="39"/>
      <c r="I19" s="28">
        <f t="shared" si="1"/>
        <v>0</v>
      </c>
      <c r="K19" s="34"/>
      <c r="L19" s="34"/>
      <c r="M19" s="28"/>
      <c r="N19" s="35"/>
      <c r="O19" s="28"/>
      <c r="P19" s="27"/>
    </row>
    <row r="20" spans="2:16" ht="15">
      <c r="B20" s="24"/>
      <c r="C20" s="207" t="s">
        <v>61</v>
      </c>
      <c r="D20" s="207"/>
      <c r="E20" s="180">
        <f>E13</f>
        <v>1</v>
      </c>
      <c r="F20" s="38"/>
      <c r="G20" s="28">
        <f t="shared" si="0"/>
        <v>0</v>
      </c>
      <c r="H20" s="39"/>
      <c r="I20" s="28">
        <f t="shared" si="1"/>
        <v>0</v>
      </c>
      <c r="K20" s="34"/>
      <c r="L20" s="34"/>
      <c r="M20" s="28"/>
      <c r="N20" s="35"/>
      <c r="O20" s="28"/>
      <c r="P20" s="27"/>
    </row>
    <row r="21" spans="2:16" ht="15">
      <c r="B21" s="24"/>
      <c r="C21" s="207" t="s">
        <v>55</v>
      </c>
      <c r="D21" s="207"/>
      <c r="E21" s="180">
        <f>E20+E13</f>
        <v>2</v>
      </c>
      <c r="F21" s="38"/>
      <c r="G21" s="28">
        <f t="shared" si="0"/>
        <v>0</v>
      </c>
      <c r="H21" s="39"/>
      <c r="I21" s="28">
        <f t="shared" si="1"/>
        <v>0</v>
      </c>
      <c r="K21" s="34"/>
      <c r="L21" s="34"/>
      <c r="M21" s="28"/>
      <c r="N21" s="35"/>
      <c r="O21" s="28"/>
      <c r="P21" s="27"/>
    </row>
    <row r="22" spans="2:16" ht="14.45">
      <c r="B22" s="24"/>
      <c r="C22" s="193"/>
      <c r="D22" s="193"/>
      <c r="E22" s="43"/>
      <c r="F22" s="38"/>
      <c r="G22" s="28"/>
      <c r="H22" s="39"/>
      <c r="I22" s="28"/>
      <c r="K22" s="34"/>
      <c r="L22" s="34"/>
      <c r="M22" s="28"/>
      <c r="N22" s="35"/>
      <c r="O22" s="28"/>
      <c r="P22" s="27"/>
    </row>
    <row r="23" spans="2:16" ht="14.45">
      <c r="B23" s="24"/>
      <c r="C23" s="207" t="s">
        <v>100</v>
      </c>
      <c r="D23" s="207"/>
      <c r="E23" s="43">
        <v>1</v>
      </c>
      <c r="F23" s="38"/>
      <c r="G23" s="28">
        <f aca="true" t="shared" si="2" ref="G23">F23*E23</f>
        <v>0</v>
      </c>
      <c r="H23" s="39"/>
      <c r="I23" s="28">
        <f aca="true" t="shared" si="3" ref="I23">H23*E23</f>
        <v>0</v>
      </c>
      <c r="K23" s="34"/>
      <c r="L23" s="34"/>
      <c r="M23" s="28"/>
      <c r="N23" s="35"/>
      <c r="O23" s="28"/>
      <c r="P23" s="27"/>
    </row>
    <row r="24" spans="2:16" ht="15">
      <c r="B24" s="24"/>
      <c r="C24" s="207" t="s">
        <v>57</v>
      </c>
      <c r="D24" s="207"/>
      <c r="E24" s="43">
        <v>40</v>
      </c>
      <c r="F24" s="38"/>
      <c r="G24" s="28">
        <f t="shared" si="0"/>
        <v>0</v>
      </c>
      <c r="H24" s="39"/>
      <c r="I24" s="28">
        <f t="shared" si="1"/>
        <v>0</v>
      </c>
      <c r="K24" s="34"/>
      <c r="L24" s="34"/>
      <c r="M24" s="28"/>
      <c r="N24" s="35"/>
      <c r="O24" s="28"/>
      <c r="P24" s="27"/>
    </row>
    <row r="25" spans="2:16" ht="15">
      <c r="B25" s="24"/>
      <c r="C25" s="207" t="s">
        <v>62</v>
      </c>
      <c r="D25" s="207"/>
      <c r="E25" s="43">
        <v>0</v>
      </c>
      <c r="F25" s="38"/>
      <c r="G25" s="28">
        <f t="shared" si="0"/>
        <v>0</v>
      </c>
      <c r="H25" s="39"/>
      <c r="I25" s="28">
        <f t="shared" si="1"/>
        <v>0</v>
      </c>
      <c r="K25" s="34"/>
      <c r="L25" s="34"/>
      <c r="M25" s="28"/>
      <c r="N25" s="35"/>
      <c r="O25" s="28"/>
      <c r="P25" s="27"/>
    </row>
    <row r="26" spans="2:16" ht="15">
      <c r="B26" s="24"/>
      <c r="C26" s="207" t="s">
        <v>86</v>
      </c>
      <c r="D26" s="207"/>
      <c r="E26" s="43">
        <v>0</v>
      </c>
      <c r="F26" s="38"/>
      <c r="G26" s="28">
        <f t="shared" si="0"/>
        <v>0</v>
      </c>
      <c r="H26" s="39"/>
      <c r="I26" s="28">
        <f t="shared" si="1"/>
        <v>0</v>
      </c>
      <c r="K26" s="34"/>
      <c r="L26" s="34"/>
      <c r="M26" s="28"/>
      <c r="N26" s="35"/>
      <c r="O26" s="28"/>
      <c r="P26" s="27"/>
    </row>
    <row r="27" spans="2:16" ht="15">
      <c r="B27" s="24"/>
      <c r="C27" s="207" t="s">
        <v>87</v>
      </c>
      <c r="D27" s="207"/>
      <c r="E27" s="43">
        <v>10</v>
      </c>
      <c r="F27" s="38"/>
      <c r="G27" s="28">
        <f t="shared" si="0"/>
        <v>0</v>
      </c>
      <c r="H27" s="39"/>
      <c r="I27" s="28">
        <f t="shared" si="1"/>
        <v>0</v>
      </c>
      <c r="K27" s="34"/>
      <c r="L27" s="34"/>
      <c r="M27" s="28"/>
      <c r="N27" s="35"/>
      <c r="O27" s="28"/>
      <c r="P27" s="27"/>
    </row>
    <row r="28" spans="2:16" ht="15">
      <c r="B28" s="24"/>
      <c r="C28" s="207" t="s">
        <v>59</v>
      </c>
      <c r="D28" s="207"/>
      <c r="E28" s="43">
        <v>0</v>
      </c>
      <c r="F28" s="38"/>
      <c r="G28" s="28">
        <f t="shared" si="0"/>
        <v>0</v>
      </c>
      <c r="H28" s="39"/>
      <c r="I28" s="28">
        <f t="shared" si="1"/>
        <v>0</v>
      </c>
      <c r="K28" s="34"/>
      <c r="L28" s="34"/>
      <c r="M28" s="28"/>
      <c r="N28" s="35"/>
      <c r="O28" s="28"/>
      <c r="P28" s="27"/>
    </row>
    <row r="29" spans="2:16" ht="15">
      <c r="B29" s="24"/>
      <c r="C29" s="207" t="s">
        <v>82</v>
      </c>
      <c r="D29" s="207"/>
      <c r="E29" s="43">
        <v>1</v>
      </c>
      <c r="F29" s="38"/>
      <c r="G29" s="28">
        <f t="shared" si="0"/>
        <v>0</v>
      </c>
      <c r="H29" s="39"/>
      <c r="I29" s="28">
        <f t="shared" si="1"/>
        <v>0</v>
      </c>
      <c r="K29" s="34"/>
      <c r="L29" s="34"/>
      <c r="M29" s="28"/>
      <c r="N29" s="35"/>
      <c r="O29" s="28"/>
      <c r="P29" s="27"/>
    </row>
    <row r="30" spans="2:16" ht="15">
      <c r="B30" s="24"/>
      <c r="C30" s="207" t="s">
        <v>90</v>
      </c>
      <c r="D30" s="207"/>
      <c r="E30" s="43">
        <v>1</v>
      </c>
      <c r="F30" s="38"/>
      <c r="G30" s="28">
        <f t="shared" si="0"/>
        <v>0</v>
      </c>
      <c r="H30" s="39"/>
      <c r="I30" s="28">
        <f t="shared" si="1"/>
        <v>0</v>
      </c>
      <c r="K30" s="34"/>
      <c r="L30" s="34"/>
      <c r="M30" s="28"/>
      <c r="N30" s="35"/>
      <c r="O30" s="28"/>
      <c r="P30" s="27"/>
    </row>
    <row r="31" spans="2:16" ht="15">
      <c r="B31" s="24"/>
      <c r="C31" s="207" t="s">
        <v>89</v>
      </c>
      <c r="D31" s="207"/>
      <c r="E31" s="43">
        <v>2</v>
      </c>
      <c r="F31" s="38"/>
      <c r="G31" s="28">
        <f t="shared" si="0"/>
        <v>0</v>
      </c>
      <c r="H31" s="39"/>
      <c r="I31" s="28">
        <f t="shared" si="1"/>
        <v>0</v>
      </c>
      <c r="K31" s="34"/>
      <c r="L31" s="34"/>
      <c r="M31" s="28"/>
      <c r="N31" s="35"/>
      <c r="O31" s="28"/>
      <c r="P31" s="27"/>
    </row>
    <row r="32" spans="2:16" ht="15">
      <c r="B32" s="24"/>
      <c r="C32" s="207" t="s">
        <v>88</v>
      </c>
      <c r="D32" s="207"/>
      <c r="E32" s="43">
        <f>E30+E31</f>
        <v>3</v>
      </c>
      <c r="F32" s="38"/>
      <c r="G32" s="28">
        <f t="shared" si="0"/>
        <v>0</v>
      </c>
      <c r="H32" s="39"/>
      <c r="I32" s="28">
        <f t="shared" si="1"/>
        <v>0</v>
      </c>
      <c r="K32" s="34"/>
      <c r="L32" s="34"/>
      <c r="M32" s="28"/>
      <c r="N32" s="35"/>
      <c r="O32" s="28"/>
      <c r="P32" s="27"/>
    </row>
    <row r="33" spans="2:16" ht="15">
      <c r="B33" s="24"/>
      <c r="C33" s="207" t="s">
        <v>60</v>
      </c>
      <c r="D33" s="207"/>
      <c r="E33" s="43">
        <v>1</v>
      </c>
      <c r="F33" s="38"/>
      <c r="G33" s="28">
        <f t="shared" si="0"/>
        <v>0</v>
      </c>
      <c r="H33" s="39"/>
      <c r="I33" s="28">
        <f t="shared" si="1"/>
        <v>0</v>
      </c>
      <c r="K33" s="34"/>
      <c r="L33" s="34"/>
      <c r="M33" s="28"/>
      <c r="N33" s="35"/>
      <c r="O33" s="28"/>
      <c r="P33" s="27"/>
    </row>
    <row r="34" spans="2:15" ht="15">
      <c r="B34" s="40"/>
      <c r="C34" s="40" t="s">
        <v>2</v>
      </c>
      <c r="D34" s="41"/>
      <c r="E34" s="41"/>
      <c r="F34" s="41"/>
      <c r="G34" s="42">
        <f>SUM(G7:G33)</f>
        <v>0</v>
      </c>
      <c r="H34" s="31"/>
      <c r="I34" s="42">
        <f>SUM(I7:I33)</f>
        <v>0</v>
      </c>
      <c r="K34" s="34"/>
      <c r="L34" s="28"/>
      <c r="M34" s="28"/>
      <c r="N34" s="28"/>
      <c r="O34" s="28"/>
    </row>
    <row r="35" spans="3:16" ht="15">
      <c r="C35" s="20"/>
      <c r="F35" s="13"/>
      <c r="G35" s="13"/>
      <c r="H35" s="13"/>
      <c r="I35" s="22"/>
      <c r="K35" s="32"/>
      <c r="L35" s="32"/>
      <c r="M35" s="32"/>
      <c r="N35" s="32"/>
      <c r="O35" s="32"/>
      <c r="P35" s="29"/>
    </row>
    <row r="36" spans="3:15" ht="15">
      <c r="C36" s="20"/>
      <c r="F36" s="13"/>
      <c r="G36" s="13"/>
      <c r="H36" s="13"/>
      <c r="I36" s="22"/>
      <c r="K36" s="32"/>
      <c r="L36" s="32"/>
      <c r="M36" s="32"/>
      <c r="N36" s="32"/>
      <c r="O36" s="32"/>
    </row>
    <row r="37" spans="2:15" ht="15">
      <c r="B37" s="25"/>
      <c r="C37" s="8"/>
      <c r="F37" s="7" t="s">
        <v>3</v>
      </c>
      <c r="K37" s="32"/>
      <c r="L37" s="32"/>
      <c r="M37" s="32"/>
      <c r="N37" s="32"/>
      <c r="O37" s="32"/>
    </row>
    <row r="38" spans="2:15" ht="15">
      <c r="B38" s="15"/>
      <c r="C38" s="8"/>
      <c r="F38" s="9" t="s">
        <v>4</v>
      </c>
      <c r="G38" s="10"/>
      <c r="H38" s="10"/>
      <c r="I38" s="11">
        <f>I34+G34</f>
        <v>0</v>
      </c>
      <c r="K38" s="32"/>
      <c r="L38" s="28"/>
      <c r="M38" s="32"/>
      <c r="N38" s="35"/>
      <c r="O38" s="22"/>
    </row>
    <row r="39" spans="2:15" ht="15">
      <c r="B39" s="19"/>
      <c r="C39" s="8"/>
      <c r="F39" s="12" t="s">
        <v>5</v>
      </c>
      <c r="G39" s="13"/>
      <c r="H39" s="13"/>
      <c r="I39" s="14">
        <f>I38*0.21</f>
        <v>0</v>
      </c>
      <c r="K39" s="32"/>
      <c r="L39" s="32"/>
      <c r="M39" s="32"/>
      <c r="N39" s="32"/>
      <c r="O39" s="32"/>
    </row>
    <row r="40" spans="3:15" ht="15">
      <c r="C40" s="8"/>
      <c r="F40" s="16" t="s">
        <v>6</v>
      </c>
      <c r="G40" s="17"/>
      <c r="H40" s="17"/>
      <c r="I40" s="18">
        <f>I38+I39</f>
        <v>0</v>
      </c>
      <c r="K40" s="32"/>
      <c r="L40" s="32"/>
      <c r="M40" s="32"/>
      <c r="N40" s="32"/>
      <c r="O40" s="32"/>
    </row>
    <row r="41" spans="3:15" ht="15">
      <c r="C41" s="20"/>
      <c r="F41" s="21"/>
      <c r="G41" s="1"/>
      <c r="H41" s="1"/>
      <c r="I41" s="1"/>
      <c r="K41" s="32"/>
      <c r="L41" s="32"/>
      <c r="M41" s="32"/>
      <c r="N41" s="32"/>
      <c r="O41" s="32"/>
    </row>
    <row r="42" spans="3:9" ht="15">
      <c r="C42" s="20"/>
      <c r="D42" s="30"/>
      <c r="E42" s="30"/>
      <c r="F42" s="13"/>
      <c r="G42" s="13"/>
      <c r="H42" s="13"/>
      <c r="I42" s="22"/>
    </row>
    <row r="43" spans="3:9" ht="15">
      <c r="C43" s="20"/>
      <c r="F43" s="13"/>
      <c r="G43" s="13"/>
      <c r="H43" s="13"/>
      <c r="I43" s="22"/>
    </row>
    <row r="44" spans="3:9" ht="15">
      <c r="C44" s="20"/>
      <c r="D44" s="29"/>
      <c r="E44" s="29"/>
      <c r="F44" s="13"/>
      <c r="G44" s="13"/>
      <c r="H44" s="13"/>
      <c r="I44" s="22"/>
    </row>
    <row r="45" spans="4:9" ht="15">
      <c r="D45" s="29"/>
      <c r="E45" s="29"/>
      <c r="F45" s="1"/>
      <c r="G45" s="1"/>
      <c r="H45" s="1"/>
      <c r="I45" s="1"/>
    </row>
    <row r="46" spans="4:5" ht="15">
      <c r="D46" s="29"/>
      <c r="E46" s="29"/>
    </row>
    <row r="47" spans="4:5" ht="15">
      <c r="D47" s="29"/>
      <c r="E47" s="29"/>
    </row>
  </sheetData>
  <mergeCells count="26">
    <mergeCell ref="C28:D28"/>
    <mergeCell ref="C29:D29"/>
    <mergeCell ref="C33:D33"/>
    <mergeCell ref="C19:D19"/>
    <mergeCell ref="C20:D20"/>
    <mergeCell ref="C21:D21"/>
    <mergeCell ref="C24:D24"/>
    <mergeCell ref="C25:D25"/>
    <mergeCell ref="C26:D26"/>
    <mergeCell ref="C27:D27"/>
    <mergeCell ref="C32:D32"/>
    <mergeCell ref="C30:D30"/>
    <mergeCell ref="C31:D31"/>
    <mergeCell ref="C23:D23"/>
    <mergeCell ref="C18:D18"/>
    <mergeCell ref="C7:D7"/>
    <mergeCell ref="C8:D8"/>
    <mergeCell ref="C9:D9"/>
    <mergeCell ref="C10:D10"/>
    <mergeCell ref="C11:D11"/>
    <mergeCell ref="C13:D13"/>
    <mergeCell ref="C14:D14"/>
    <mergeCell ref="C15:D15"/>
    <mergeCell ref="C16:D16"/>
    <mergeCell ref="C17:D17"/>
    <mergeCell ref="C12:D12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zoomScale="90" zoomScaleNormal="90" workbookViewId="0" topLeftCell="A1">
      <selection activeCell="C12" sqref="C12:D12"/>
    </sheetView>
  </sheetViews>
  <sheetFormatPr defaultColWidth="9.140625" defaultRowHeight="15"/>
  <cols>
    <col min="1" max="1" width="1.1484375" style="0" customWidth="1"/>
    <col min="2" max="2" width="6.00390625" style="0" customWidth="1"/>
    <col min="3" max="3" width="22.140625" style="0" customWidth="1"/>
    <col min="4" max="4" width="28.57421875" style="0" customWidth="1"/>
    <col min="5" max="5" width="9.00390625" style="0" bestFit="1" customWidth="1"/>
    <col min="6" max="6" width="12.28125" style="0" customWidth="1"/>
    <col min="7" max="7" width="16.421875" style="0" bestFit="1" customWidth="1"/>
    <col min="8" max="8" width="13.57421875" style="0" bestFit="1" customWidth="1"/>
    <col min="9" max="9" width="16.421875" style="0" customWidth="1"/>
    <col min="10" max="10" width="3.00390625" style="0" customWidth="1"/>
    <col min="11" max="11" width="21.57421875" style="0" customWidth="1"/>
    <col min="12" max="12" width="11.8515625" style="0" customWidth="1"/>
    <col min="13" max="14" width="14.57421875" style="0" customWidth="1"/>
    <col min="15" max="15" width="14.8515625" style="0" customWidth="1"/>
    <col min="16" max="16" width="25.8515625" style="0" bestFit="1" customWidth="1"/>
    <col min="17" max="17" width="20.8515625" style="0" bestFit="1" customWidth="1"/>
  </cols>
  <sheetData>
    <row r="1" spans="3:5" ht="5.25" customHeight="1">
      <c r="C1" s="1"/>
      <c r="D1" s="1"/>
      <c r="E1" s="1"/>
    </row>
    <row r="2" spans="2:15" ht="15" customHeight="1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5" ht="15" customHeight="1">
      <c r="B3" s="1"/>
      <c r="C3" s="1"/>
      <c r="D3" s="177" t="s">
        <v>13</v>
      </c>
      <c r="E3" s="179">
        <v>8</v>
      </c>
      <c r="F3" s="2"/>
      <c r="G3" s="178" t="s">
        <v>53</v>
      </c>
      <c r="H3" s="182">
        <v>100</v>
      </c>
      <c r="I3" s="1"/>
      <c r="K3" s="32"/>
      <c r="L3" s="32"/>
      <c r="M3" s="32"/>
      <c r="N3" s="32"/>
      <c r="O3" s="32"/>
    </row>
    <row r="4" spans="2:15" ht="15" customHeight="1">
      <c r="B4" s="1"/>
      <c r="C4" s="1"/>
      <c r="D4" s="181"/>
      <c r="E4" s="181"/>
      <c r="F4" s="181"/>
      <c r="G4" s="189" t="str">
        <f>IF(RD8!E3&gt;48,"překročen počet vláken","")</f>
        <v/>
      </c>
      <c r="H4" s="181"/>
      <c r="I4" s="181"/>
      <c r="K4" s="32"/>
      <c r="L4" s="32"/>
      <c r="M4" s="32"/>
      <c r="N4" s="32"/>
      <c r="O4" s="32"/>
    </row>
    <row r="5" spans="2:15" ht="15">
      <c r="B5" s="23" t="s">
        <v>73</v>
      </c>
      <c r="C5" s="23"/>
      <c r="D5" s="23"/>
      <c r="E5" s="23"/>
      <c r="F5" s="23"/>
      <c r="G5" s="23"/>
      <c r="H5" s="23"/>
      <c r="I5" s="23"/>
      <c r="K5" s="37"/>
      <c r="L5" s="37"/>
      <c r="M5" s="37"/>
      <c r="N5" s="37"/>
      <c r="O5" s="37"/>
    </row>
    <row r="6" spans="2:16" ht="15">
      <c r="B6" s="4"/>
      <c r="C6" s="5" t="s">
        <v>1</v>
      </c>
      <c r="D6" s="5"/>
      <c r="E6" s="5" t="s">
        <v>0</v>
      </c>
      <c r="F6" s="5" t="s">
        <v>7</v>
      </c>
      <c r="G6" s="5" t="s">
        <v>8</v>
      </c>
      <c r="H6" s="5" t="s">
        <v>9</v>
      </c>
      <c r="I6" s="6" t="s">
        <v>10</v>
      </c>
      <c r="K6" s="36"/>
      <c r="L6" s="33"/>
      <c r="M6" s="33"/>
      <c r="N6" s="33"/>
      <c r="O6" s="33"/>
      <c r="P6" s="26"/>
    </row>
    <row r="7" spans="2:16" ht="15">
      <c r="B7" s="24"/>
      <c r="C7" s="207" t="s">
        <v>105</v>
      </c>
      <c r="D7" s="207"/>
      <c r="E7" s="180">
        <f>IF($E$3&lt;=8,$H$3,0)</f>
        <v>100</v>
      </c>
      <c r="F7" s="38"/>
      <c r="G7" s="28">
        <f aca="true" t="shared" si="0" ref="G7:G32">F7*E7</f>
        <v>0</v>
      </c>
      <c r="H7" s="39"/>
      <c r="I7" s="28">
        <f aca="true" t="shared" si="1" ref="I7:I32">H7*E7</f>
        <v>0</v>
      </c>
      <c r="K7" s="34"/>
      <c r="L7" s="34"/>
      <c r="M7" s="28"/>
      <c r="N7" s="35"/>
      <c r="O7" s="28"/>
      <c r="P7" s="27"/>
    </row>
    <row r="8" spans="2:16" ht="15">
      <c r="B8" s="24"/>
      <c r="C8" s="207" t="s">
        <v>106</v>
      </c>
      <c r="D8" s="207"/>
      <c r="E8" s="180">
        <f>IF($E$3&gt;8,IF($E$3&lt;=12,$H$3,0),0)</f>
        <v>0</v>
      </c>
      <c r="F8" s="38"/>
      <c r="G8" s="28">
        <f t="shared" si="0"/>
        <v>0</v>
      </c>
      <c r="H8" s="39"/>
      <c r="I8" s="28">
        <f t="shared" si="1"/>
        <v>0</v>
      </c>
      <c r="K8" s="34"/>
      <c r="L8" s="34"/>
      <c r="M8" s="28"/>
      <c r="N8" s="35"/>
      <c r="O8" s="28"/>
      <c r="P8" s="27"/>
    </row>
    <row r="9" spans="2:16" ht="15">
      <c r="B9" s="24"/>
      <c r="C9" s="207" t="s">
        <v>107</v>
      </c>
      <c r="D9" s="207"/>
      <c r="E9" s="180">
        <f>IF($E$3&gt;12,IF($E$3&lt;=24,$H$3,0),0)</f>
        <v>0</v>
      </c>
      <c r="F9" s="38"/>
      <c r="G9" s="28">
        <f t="shared" si="0"/>
        <v>0</v>
      </c>
      <c r="H9" s="39"/>
      <c r="I9" s="28">
        <f t="shared" si="1"/>
        <v>0</v>
      </c>
      <c r="K9" s="34"/>
      <c r="L9" s="34"/>
      <c r="M9" s="28"/>
      <c r="N9" s="35"/>
      <c r="O9" s="28"/>
      <c r="P9" s="27"/>
    </row>
    <row r="10" spans="2:16" ht="15">
      <c r="B10" s="24"/>
      <c r="C10" s="207" t="s">
        <v>108</v>
      </c>
      <c r="D10" s="207"/>
      <c r="E10" s="180">
        <f>IF($E$3&gt;24,IF($E$3&lt;=48,$H$3,0),0)</f>
        <v>0</v>
      </c>
      <c r="F10" s="38"/>
      <c r="G10" s="28">
        <f t="shared" si="0"/>
        <v>0</v>
      </c>
      <c r="H10" s="39"/>
      <c r="I10" s="28">
        <f t="shared" si="1"/>
        <v>0</v>
      </c>
      <c r="K10" s="34"/>
      <c r="L10" s="34"/>
      <c r="M10" s="28"/>
      <c r="N10" s="35"/>
      <c r="O10" s="28"/>
      <c r="P10" s="27"/>
    </row>
    <row r="11" spans="2:16" ht="15">
      <c r="B11" s="24"/>
      <c r="C11" s="207" t="s">
        <v>102</v>
      </c>
      <c r="D11" s="207"/>
      <c r="E11" s="183">
        <v>2</v>
      </c>
      <c r="F11" s="38"/>
      <c r="G11" s="28">
        <f t="shared" si="0"/>
        <v>0</v>
      </c>
      <c r="H11" s="39"/>
      <c r="I11" s="28">
        <f t="shared" si="1"/>
        <v>0</v>
      </c>
      <c r="K11" s="34"/>
      <c r="L11" s="34"/>
      <c r="M11" s="28"/>
      <c r="N11" s="35"/>
      <c r="O11" s="28"/>
      <c r="P11" s="27"/>
    </row>
    <row r="12" spans="2:16" ht="14.45">
      <c r="B12" s="24"/>
      <c r="C12" s="207" t="s">
        <v>103</v>
      </c>
      <c r="D12" s="207"/>
      <c r="E12" s="180">
        <f>E11</f>
        <v>2</v>
      </c>
      <c r="F12" s="38"/>
      <c r="G12" s="28">
        <f t="shared" si="0"/>
        <v>0</v>
      </c>
      <c r="H12" s="39"/>
      <c r="I12" s="28">
        <f t="shared" si="1"/>
        <v>0</v>
      </c>
      <c r="K12" s="34"/>
      <c r="L12" s="34"/>
      <c r="M12" s="28"/>
      <c r="N12" s="35"/>
      <c r="O12" s="28"/>
      <c r="P12" s="27"/>
    </row>
    <row r="13" spans="2:16" ht="15">
      <c r="B13" s="24"/>
      <c r="C13" s="207" t="s">
        <v>104</v>
      </c>
      <c r="D13" s="207"/>
      <c r="E13" s="180">
        <f>CEILING($E$3/48,1)</f>
        <v>1</v>
      </c>
      <c r="F13" s="38"/>
      <c r="G13" s="28">
        <f t="shared" si="0"/>
        <v>0</v>
      </c>
      <c r="H13" s="39"/>
      <c r="I13" s="28">
        <f t="shared" si="1"/>
        <v>0</v>
      </c>
      <c r="K13" s="34"/>
      <c r="L13" s="34"/>
      <c r="M13" s="28"/>
      <c r="N13" s="35"/>
      <c r="O13" s="28"/>
      <c r="P13" s="27"/>
    </row>
    <row r="14" spans="2:16" ht="15">
      <c r="B14" s="24"/>
      <c r="C14" s="207" t="s">
        <v>56</v>
      </c>
      <c r="D14" s="207"/>
      <c r="E14" s="180">
        <f>CEILING($E$3/12,1)</f>
        <v>1</v>
      </c>
      <c r="F14" s="38"/>
      <c r="G14" s="28">
        <f t="shared" si="0"/>
        <v>0</v>
      </c>
      <c r="H14" s="39"/>
      <c r="I14" s="28">
        <f t="shared" si="1"/>
        <v>0</v>
      </c>
      <c r="K14" s="34"/>
      <c r="L14" s="34"/>
      <c r="M14" s="28"/>
      <c r="N14" s="35"/>
      <c r="O14" s="28"/>
      <c r="P14" s="27"/>
    </row>
    <row r="15" spans="2:16" ht="15">
      <c r="B15" s="24"/>
      <c r="C15" s="207" t="s">
        <v>101</v>
      </c>
      <c r="D15" s="207"/>
      <c r="E15" s="180">
        <f>0.5*$E$3</f>
        <v>4</v>
      </c>
      <c r="F15" s="38"/>
      <c r="G15" s="28">
        <f t="shared" si="0"/>
        <v>0</v>
      </c>
      <c r="H15" s="39"/>
      <c r="I15" s="28">
        <f t="shared" si="1"/>
        <v>0</v>
      </c>
      <c r="K15" s="34"/>
      <c r="L15" s="34"/>
      <c r="M15" s="28"/>
      <c r="N15" s="35"/>
      <c r="O15" s="28"/>
      <c r="P15" s="27"/>
    </row>
    <row r="16" spans="2:16" ht="15">
      <c r="B16" s="24"/>
      <c r="C16" s="207" t="s">
        <v>109</v>
      </c>
      <c r="D16" s="207"/>
      <c r="E16" s="180">
        <f>1*$E$3</f>
        <v>8</v>
      </c>
      <c r="F16" s="38"/>
      <c r="G16" s="28">
        <f t="shared" si="0"/>
        <v>0</v>
      </c>
      <c r="H16" s="39"/>
      <c r="I16" s="28">
        <f t="shared" si="1"/>
        <v>0</v>
      </c>
      <c r="K16" s="34"/>
      <c r="L16" s="34"/>
      <c r="M16" s="28"/>
      <c r="N16" s="35"/>
      <c r="O16" s="28"/>
      <c r="P16" s="27"/>
    </row>
    <row r="17" spans="2:16" ht="15">
      <c r="B17" s="24"/>
      <c r="C17" s="207" t="s">
        <v>11</v>
      </c>
      <c r="D17" s="207"/>
      <c r="E17" s="180">
        <f>1*$E$3</f>
        <v>8</v>
      </c>
      <c r="F17" s="38"/>
      <c r="G17" s="28">
        <f t="shared" si="0"/>
        <v>0</v>
      </c>
      <c r="H17" s="39"/>
      <c r="I17" s="28">
        <f t="shared" si="1"/>
        <v>0</v>
      </c>
      <c r="K17" s="34"/>
      <c r="L17" s="34"/>
      <c r="M17" s="28"/>
      <c r="N17" s="35"/>
      <c r="O17" s="28"/>
      <c r="P17" s="27"/>
    </row>
    <row r="18" spans="2:16" ht="15">
      <c r="B18" s="24"/>
      <c r="C18" s="207" t="s">
        <v>12</v>
      </c>
      <c r="D18" s="207"/>
      <c r="E18" s="180">
        <f>1*$E$3</f>
        <v>8</v>
      </c>
      <c r="F18" s="38"/>
      <c r="G18" s="28">
        <f t="shared" si="0"/>
        <v>0</v>
      </c>
      <c r="H18" s="39"/>
      <c r="I18" s="28">
        <f t="shared" si="1"/>
        <v>0</v>
      </c>
      <c r="K18" s="34"/>
      <c r="L18" s="34"/>
      <c r="M18" s="28"/>
      <c r="N18" s="35"/>
      <c r="O18" s="28"/>
      <c r="P18" s="27"/>
    </row>
    <row r="19" spans="2:16" ht="15">
      <c r="B19" s="24"/>
      <c r="C19" s="207" t="s">
        <v>54</v>
      </c>
      <c r="D19" s="207"/>
      <c r="E19" s="180">
        <f>1*$E$3</f>
        <v>8</v>
      </c>
      <c r="F19" s="38"/>
      <c r="G19" s="28">
        <f t="shared" si="0"/>
        <v>0</v>
      </c>
      <c r="H19" s="39"/>
      <c r="I19" s="28">
        <f t="shared" si="1"/>
        <v>0</v>
      </c>
      <c r="K19" s="34"/>
      <c r="L19" s="34"/>
      <c r="M19" s="28"/>
      <c r="N19" s="35"/>
      <c r="O19" s="28"/>
      <c r="P19" s="27"/>
    </row>
    <row r="20" spans="2:16" ht="15">
      <c r="B20" s="24"/>
      <c r="C20" s="207" t="s">
        <v>61</v>
      </c>
      <c r="D20" s="207"/>
      <c r="E20" s="180">
        <f>E13</f>
        <v>1</v>
      </c>
      <c r="F20" s="38"/>
      <c r="G20" s="28">
        <f t="shared" si="0"/>
        <v>0</v>
      </c>
      <c r="H20" s="39"/>
      <c r="I20" s="28">
        <f t="shared" si="1"/>
        <v>0</v>
      </c>
      <c r="K20" s="34"/>
      <c r="L20" s="34"/>
      <c r="M20" s="28"/>
      <c r="N20" s="35"/>
      <c r="O20" s="28"/>
      <c r="P20" s="27"/>
    </row>
    <row r="21" spans="2:16" ht="15">
      <c r="B21" s="24"/>
      <c r="C21" s="207" t="s">
        <v>55</v>
      </c>
      <c r="D21" s="207"/>
      <c r="E21" s="180">
        <f>E20+E13</f>
        <v>2</v>
      </c>
      <c r="F21" s="38"/>
      <c r="G21" s="28">
        <f t="shared" si="0"/>
        <v>0</v>
      </c>
      <c r="H21" s="39"/>
      <c r="I21" s="28">
        <f t="shared" si="1"/>
        <v>0</v>
      </c>
      <c r="K21" s="34"/>
      <c r="L21" s="34"/>
      <c r="M21" s="28"/>
      <c r="N21" s="35"/>
      <c r="O21" s="28"/>
      <c r="P21" s="27"/>
    </row>
    <row r="22" spans="2:16" ht="14.45">
      <c r="B22" s="24"/>
      <c r="C22" s="193"/>
      <c r="D22" s="193"/>
      <c r="E22" s="43"/>
      <c r="F22" s="38"/>
      <c r="G22" s="28"/>
      <c r="H22" s="39"/>
      <c r="I22" s="28"/>
      <c r="K22" s="34"/>
      <c r="L22" s="34"/>
      <c r="M22" s="28"/>
      <c r="N22" s="35"/>
      <c r="O22" s="28"/>
      <c r="P22" s="27"/>
    </row>
    <row r="23" spans="2:16" ht="15">
      <c r="B23" s="24"/>
      <c r="C23" s="207" t="s">
        <v>57</v>
      </c>
      <c r="D23" s="207"/>
      <c r="E23" s="43">
        <v>65</v>
      </c>
      <c r="F23" s="38"/>
      <c r="G23" s="28">
        <f t="shared" si="0"/>
        <v>0</v>
      </c>
      <c r="H23" s="39"/>
      <c r="I23" s="28">
        <f t="shared" si="1"/>
        <v>0</v>
      </c>
      <c r="K23" s="34"/>
      <c r="L23" s="34"/>
      <c r="M23" s="28"/>
      <c r="N23" s="35"/>
      <c r="O23" s="28"/>
      <c r="P23" s="27"/>
    </row>
    <row r="24" spans="2:16" ht="15">
      <c r="B24" s="24"/>
      <c r="C24" s="207" t="s">
        <v>62</v>
      </c>
      <c r="D24" s="207"/>
      <c r="E24" s="43">
        <v>0</v>
      </c>
      <c r="F24" s="38"/>
      <c r="G24" s="28">
        <f t="shared" si="0"/>
        <v>0</v>
      </c>
      <c r="H24" s="39"/>
      <c r="I24" s="28">
        <f t="shared" si="1"/>
        <v>0</v>
      </c>
      <c r="K24" s="34"/>
      <c r="L24" s="34"/>
      <c r="M24" s="28"/>
      <c r="N24" s="35"/>
      <c r="O24" s="28"/>
      <c r="P24" s="27"/>
    </row>
    <row r="25" spans="2:16" ht="15">
      <c r="B25" s="24"/>
      <c r="C25" s="207" t="s">
        <v>86</v>
      </c>
      <c r="D25" s="207"/>
      <c r="E25" s="43">
        <v>0</v>
      </c>
      <c r="F25" s="38"/>
      <c r="G25" s="28">
        <f t="shared" si="0"/>
        <v>0</v>
      </c>
      <c r="H25" s="39"/>
      <c r="I25" s="28">
        <f t="shared" si="1"/>
        <v>0</v>
      </c>
      <c r="K25" s="34"/>
      <c r="L25" s="34"/>
      <c r="M25" s="28"/>
      <c r="N25" s="35"/>
      <c r="O25" s="28"/>
      <c r="P25" s="27"/>
    </row>
    <row r="26" spans="2:16" ht="15">
      <c r="B26" s="24"/>
      <c r="C26" s="207" t="s">
        <v>87</v>
      </c>
      <c r="D26" s="207"/>
      <c r="E26" s="43">
        <v>5</v>
      </c>
      <c r="F26" s="38"/>
      <c r="G26" s="28">
        <f t="shared" si="0"/>
        <v>0</v>
      </c>
      <c r="H26" s="39"/>
      <c r="I26" s="28">
        <f t="shared" si="1"/>
        <v>0</v>
      </c>
      <c r="K26" s="34"/>
      <c r="L26" s="34"/>
      <c r="M26" s="28"/>
      <c r="N26" s="35"/>
      <c r="O26" s="28"/>
      <c r="P26" s="27"/>
    </row>
    <row r="27" spans="2:16" ht="15">
      <c r="B27" s="24"/>
      <c r="C27" s="207" t="s">
        <v>59</v>
      </c>
      <c r="D27" s="207"/>
      <c r="E27" s="43">
        <v>0</v>
      </c>
      <c r="F27" s="38"/>
      <c r="G27" s="28">
        <f t="shared" si="0"/>
        <v>0</v>
      </c>
      <c r="H27" s="39"/>
      <c r="I27" s="28">
        <f t="shared" si="1"/>
        <v>0</v>
      </c>
      <c r="K27" s="34"/>
      <c r="L27" s="34"/>
      <c r="M27" s="28"/>
      <c r="N27" s="35"/>
      <c r="O27" s="28"/>
      <c r="P27" s="27"/>
    </row>
    <row r="28" spans="2:16" ht="15">
      <c r="B28" s="24"/>
      <c r="C28" s="207" t="s">
        <v>82</v>
      </c>
      <c r="D28" s="207"/>
      <c r="E28" s="43">
        <v>1</v>
      </c>
      <c r="F28" s="38"/>
      <c r="G28" s="28">
        <f t="shared" si="0"/>
        <v>0</v>
      </c>
      <c r="H28" s="39"/>
      <c r="I28" s="28">
        <f t="shared" si="1"/>
        <v>0</v>
      </c>
      <c r="K28" s="34"/>
      <c r="L28" s="34"/>
      <c r="M28" s="28"/>
      <c r="N28" s="35"/>
      <c r="O28" s="28"/>
      <c r="P28" s="27"/>
    </row>
    <row r="29" spans="2:16" ht="15">
      <c r="B29" s="24"/>
      <c r="C29" s="207" t="s">
        <v>90</v>
      </c>
      <c r="D29" s="207"/>
      <c r="E29" s="43">
        <v>2</v>
      </c>
      <c r="F29" s="38"/>
      <c r="G29" s="28">
        <f t="shared" si="0"/>
        <v>0</v>
      </c>
      <c r="H29" s="39"/>
      <c r="I29" s="28">
        <f t="shared" si="1"/>
        <v>0</v>
      </c>
      <c r="K29" s="34"/>
      <c r="L29" s="34"/>
      <c r="M29" s="28"/>
      <c r="N29" s="35"/>
      <c r="O29" s="28"/>
      <c r="P29" s="27"/>
    </row>
    <row r="30" spans="2:16" ht="15">
      <c r="B30" s="24"/>
      <c r="C30" s="207" t="s">
        <v>89</v>
      </c>
      <c r="D30" s="207"/>
      <c r="E30" s="43">
        <v>0</v>
      </c>
      <c r="F30" s="38"/>
      <c r="G30" s="28">
        <f t="shared" si="0"/>
        <v>0</v>
      </c>
      <c r="H30" s="39"/>
      <c r="I30" s="28">
        <f t="shared" si="1"/>
        <v>0</v>
      </c>
      <c r="K30" s="34"/>
      <c r="L30" s="34"/>
      <c r="M30" s="28"/>
      <c r="N30" s="35"/>
      <c r="O30" s="28"/>
      <c r="P30" s="27"/>
    </row>
    <row r="31" spans="2:16" ht="15">
      <c r="B31" s="24"/>
      <c r="C31" s="207" t="s">
        <v>88</v>
      </c>
      <c r="D31" s="207"/>
      <c r="E31" s="43">
        <f>E29+E30</f>
        <v>2</v>
      </c>
      <c r="F31" s="38"/>
      <c r="G31" s="28">
        <f t="shared" si="0"/>
        <v>0</v>
      </c>
      <c r="H31" s="39"/>
      <c r="I31" s="28">
        <f t="shared" si="1"/>
        <v>0</v>
      </c>
      <c r="K31" s="34"/>
      <c r="L31" s="34"/>
      <c r="M31" s="28"/>
      <c r="N31" s="35"/>
      <c r="O31" s="28"/>
      <c r="P31" s="27"/>
    </row>
    <row r="32" spans="2:16" ht="15">
      <c r="B32" s="24"/>
      <c r="C32" s="207" t="s">
        <v>60</v>
      </c>
      <c r="D32" s="207"/>
      <c r="E32" s="43">
        <v>1</v>
      </c>
      <c r="F32" s="38"/>
      <c r="G32" s="28">
        <f t="shared" si="0"/>
        <v>0</v>
      </c>
      <c r="H32" s="39"/>
      <c r="I32" s="28">
        <f t="shared" si="1"/>
        <v>0</v>
      </c>
      <c r="K32" s="34"/>
      <c r="L32" s="34"/>
      <c r="M32" s="28"/>
      <c r="N32" s="35"/>
      <c r="O32" s="28"/>
      <c r="P32" s="27"/>
    </row>
    <row r="33" spans="2:15" ht="15">
      <c r="B33" s="40"/>
      <c r="C33" s="40" t="s">
        <v>2</v>
      </c>
      <c r="D33" s="41"/>
      <c r="E33" s="41"/>
      <c r="F33" s="41"/>
      <c r="G33" s="42">
        <f>SUM(G7:G32)</f>
        <v>0</v>
      </c>
      <c r="H33" s="31"/>
      <c r="I33" s="42">
        <f>SUM(I7:I32)</f>
        <v>0</v>
      </c>
      <c r="K33" s="34"/>
      <c r="L33" s="28"/>
      <c r="M33" s="28"/>
      <c r="N33" s="28"/>
      <c r="O33" s="28"/>
    </row>
    <row r="34" spans="3:16" ht="15">
      <c r="C34" s="20"/>
      <c r="F34" s="13"/>
      <c r="G34" s="13"/>
      <c r="H34" s="13"/>
      <c r="I34" s="22"/>
      <c r="K34" s="32"/>
      <c r="L34" s="32"/>
      <c r="M34" s="32"/>
      <c r="N34" s="32"/>
      <c r="O34" s="32"/>
      <c r="P34" s="29"/>
    </row>
    <row r="35" spans="3:15" ht="15">
      <c r="C35" s="20"/>
      <c r="F35" s="13"/>
      <c r="G35" s="13"/>
      <c r="H35" s="13"/>
      <c r="I35" s="22"/>
      <c r="K35" s="32"/>
      <c r="L35" s="32"/>
      <c r="M35" s="32"/>
      <c r="N35" s="32"/>
      <c r="O35" s="32"/>
    </row>
    <row r="36" spans="2:15" ht="15">
      <c r="B36" s="25"/>
      <c r="C36" s="8"/>
      <c r="F36" s="7" t="s">
        <v>3</v>
      </c>
      <c r="K36" s="32"/>
      <c r="L36" s="32"/>
      <c r="M36" s="32"/>
      <c r="N36" s="32"/>
      <c r="O36" s="32"/>
    </row>
    <row r="37" spans="2:15" ht="15">
      <c r="B37" s="15"/>
      <c r="C37" s="8"/>
      <c r="F37" s="9" t="s">
        <v>4</v>
      </c>
      <c r="G37" s="10"/>
      <c r="H37" s="10"/>
      <c r="I37" s="11">
        <f>I33+G33</f>
        <v>0</v>
      </c>
      <c r="K37" s="32"/>
      <c r="L37" s="28"/>
      <c r="M37" s="32"/>
      <c r="N37" s="35"/>
      <c r="O37" s="22"/>
    </row>
    <row r="38" spans="2:15" ht="15">
      <c r="B38" s="19"/>
      <c r="C38" s="8"/>
      <c r="F38" s="12" t="s">
        <v>5</v>
      </c>
      <c r="G38" s="13"/>
      <c r="H38" s="13"/>
      <c r="I38" s="14">
        <f>I37*0.21</f>
        <v>0</v>
      </c>
      <c r="K38" s="32"/>
      <c r="L38" s="32"/>
      <c r="M38" s="32"/>
      <c r="N38" s="32"/>
      <c r="O38" s="32"/>
    </row>
    <row r="39" spans="3:15" ht="15">
      <c r="C39" s="8"/>
      <c r="F39" s="16" t="s">
        <v>6</v>
      </c>
      <c r="G39" s="17"/>
      <c r="H39" s="17"/>
      <c r="I39" s="18">
        <f>I37+I38</f>
        <v>0</v>
      </c>
      <c r="K39" s="32"/>
      <c r="L39" s="32"/>
      <c r="M39" s="32"/>
      <c r="N39" s="32"/>
      <c r="O39" s="32"/>
    </row>
    <row r="40" spans="3:15" ht="15">
      <c r="C40" s="20"/>
      <c r="F40" s="21"/>
      <c r="G40" s="1"/>
      <c r="H40" s="1"/>
      <c r="I40" s="1"/>
      <c r="K40" s="32"/>
      <c r="L40" s="32"/>
      <c r="M40" s="32"/>
      <c r="N40" s="32"/>
      <c r="O40" s="32"/>
    </row>
    <row r="41" spans="3:9" ht="15">
      <c r="C41" s="20"/>
      <c r="D41" s="30"/>
      <c r="E41" s="30"/>
      <c r="F41" s="13"/>
      <c r="G41" s="13"/>
      <c r="H41" s="13"/>
      <c r="I41" s="22"/>
    </row>
    <row r="42" spans="3:9" ht="15">
      <c r="C42" s="20"/>
      <c r="F42" s="13"/>
      <c r="G42" s="13"/>
      <c r="H42" s="13"/>
      <c r="I42" s="22"/>
    </row>
    <row r="43" spans="3:9" ht="15">
      <c r="C43" s="20"/>
      <c r="D43" s="29"/>
      <c r="E43" s="29"/>
      <c r="F43" s="13"/>
      <c r="G43" s="13"/>
      <c r="H43" s="13"/>
      <c r="I43" s="22"/>
    </row>
    <row r="44" spans="4:9" ht="15">
      <c r="D44" s="29"/>
      <c r="E44" s="29"/>
      <c r="F44" s="1"/>
      <c r="G44" s="1"/>
      <c r="H44" s="1"/>
      <c r="I44" s="1"/>
    </row>
    <row r="45" spans="4:5" ht="15">
      <c r="D45" s="29"/>
      <c r="E45" s="29"/>
    </row>
    <row r="46" spans="4:5" ht="15">
      <c r="D46" s="29"/>
      <c r="E46" s="29"/>
    </row>
  </sheetData>
  <mergeCells count="25">
    <mergeCell ref="C27:D27"/>
    <mergeCell ref="C28:D28"/>
    <mergeCell ref="C32:D32"/>
    <mergeCell ref="C19:D19"/>
    <mergeCell ref="C20:D20"/>
    <mergeCell ref="C21:D21"/>
    <mergeCell ref="C23:D23"/>
    <mergeCell ref="C24:D24"/>
    <mergeCell ref="C25:D25"/>
    <mergeCell ref="C26:D26"/>
    <mergeCell ref="C31:D31"/>
    <mergeCell ref="C29:D29"/>
    <mergeCell ref="C30:D30"/>
    <mergeCell ref="C18:D18"/>
    <mergeCell ref="C7:D7"/>
    <mergeCell ref="C8:D8"/>
    <mergeCell ref="C9:D9"/>
    <mergeCell ref="C10:D10"/>
    <mergeCell ref="C11:D11"/>
    <mergeCell ref="C13:D13"/>
    <mergeCell ref="C14:D14"/>
    <mergeCell ref="C15:D15"/>
    <mergeCell ref="C16:D16"/>
    <mergeCell ref="C17:D17"/>
    <mergeCell ref="C12:D12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zoomScale="90" zoomScaleNormal="90" workbookViewId="0" topLeftCell="A1">
      <selection activeCell="C12" sqref="C12:D12"/>
    </sheetView>
  </sheetViews>
  <sheetFormatPr defaultColWidth="9.140625" defaultRowHeight="15"/>
  <cols>
    <col min="1" max="1" width="1.1484375" style="0" customWidth="1"/>
    <col min="2" max="2" width="6.00390625" style="0" customWidth="1"/>
    <col min="3" max="3" width="22.140625" style="0" customWidth="1"/>
    <col min="4" max="4" width="28.57421875" style="0" customWidth="1"/>
    <col min="5" max="5" width="9.00390625" style="0" bestFit="1" customWidth="1"/>
    <col min="6" max="6" width="12.28125" style="0" customWidth="1"/>
    <col min="7" max="7" width="16.421875" style="0" bestFit="1" customWidth="1"/>
    <col min="8" max="8" width="13.57421875" style="0" bestFit="1" customWidth="1"/>
    <col min="9" max="9" width="16.421875" style="0" customWidth="1"/>
    <col min="10" max="10" width="3.00390625" style="0" customWidth="1"/>
    <col min="11" max="11" width="21.57421875" style="0" customWidth="1"/>
    <col min="12" max="12" width="11.8515625" style="0" customWidth="1"/>
    <col min="13" max="14" width="14.57421875" style="0" customWidth="1"/>
    <col min="15" max="15" width="14.8515625" style="0" customWidth="1"/>
    <col min="16" max="16" width="25.8515625" style="0" bestFit="1" customWidth="1"/>
    <col min="17" max="17" width="20.8515625" style="0" bestFit="1" customWidth="1"/>
  </cols>
  <sheetData>
    <row r="1" spans="3:5" ht="5.25" customHeight="1">
      <c r="C1" s="1"/>
      <c r="D1" s="1"/>
      <c r="E1" s="1"/>
    </row>
    <row r="2" spans="2:15" ht="15" customHeight="1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5" ht="15" customHeight="1">
      <c r="B3" s="1"/>
      <c r="C3" s="1"/>
      <c r="D3" s="177" t="s">
        <v>13</v>
      </c>
      <c r="E3" s="179">
        <v>8</v>
      </c>
      <c r="F3" s="2"/>
      <c r="G3" s="178" t="s">
        <v>53</v>
      </c>
      <c r="H3" s="182">
        <v>75</v>
      </c>
      <c r="I3" s="1"/>
      <c r="K3" s="32"/>
      <c r="L3" s="32"/>
      <c r="M3" s="32"/>
      <c r="N3" s="32"/>
      <c r="O3" s="32"/>
    </row>
    <row r="4" spans="2:15" ht="15" customHeight="1">
      <c r="B4" s="1"/>
      <c r="C4" s="1"/>
      <c r="D4" s="181"/>
      <c r="E4" s="181"/>
      <c r="F4" s="181"/>
      <c r="G4" s="189" t="str">
        <f>IF(RD8!E3&gt;48,"překročen počet vláken","")</f>
        <v/>
      </c>
      <c r="H4" s="181"/>
      <c r="I4" s="181"/>
      <c r="K4" s="32"/>
      <c r="L4" s="32"/>
      <c r="M4" s="32"/>
      <c r="N4" s="32"/>
      <c r="O4" s="32"/>
    </row>
    <row r="5" spans="2:15" ht="15">
      <c r="B5" s="23" t="s">
        <v>74</v>
      </c>
      <c r="C5" s="23"/>
      <c r="D5" s="23"/>
      <c r="E5" s="23"/>
      <c r="F5" s="23"/>
      <c r="G5" s="23"/>
      <c r="H5" s="23"/>
      <c r="I5" s="23"/>
      <c r="K5" s="37"/>
      <c r="L5" s="37"/>
      <c r="M5" s="37"/>
      <c r="N5" s="37"/>
      <c r="O5" s="37"/>
    </row>
    <row r="6" spans="2:16" ht="15">
      <c r="B6" s="4"/>
      <c r="C6" s="5" t="s">
        <v>1</v>
      </c>
      <c r="D6" s="5"/>
      <c r="E6" s="5" t="s">
        <v>0</v>
      </c>
      <c r="F6" s="5" t="s">
        <v>7</v>
      </c>
      <c r="G6" s="5" t="s">
        <v>8</v>
      </c>
      <c r="H6" s="5" t="s">
        <v>9</v>
      </c>
      <c r="I6" s="6" t="s">
        <v>10</v>
      </c>
      <c r="K6" s="36"/>
      <c r="L6" s="33"/>
      <c r="M6" s="33"/>
      <c r="N6" s="33"/>
      <c r="O6" s="33"/>
      <c r="P6" s="26"/>
    </row>
    <row r="7" spans="2:16" ht="15">
      <c r="B7" s="24"/>
      <c r="C7" s="207" t="s">
        <v>105</v>
      </c>
      <c r="D7" s="207"/>
      <c r="E7" s="180">
        <f>IF($E$3&lt;=8,$H$3,0)</f>
        <v>75</v>
      </c>
      <c r="F7" s="38"/>
      <c r="G7" s="28">
        <f aca="true" t="shared" si="0" ref="G7:G33">F7*E7</f>
        <v>0</v>
      </c>
      <c r="H7" s="39"/>
      <c r="I7" s="28">
        <f aca="true" t="shared" si="1" ref="I7:I33">H7*E7</f>
        <v>0</v>
      </c>
      <c r="K7" s="34"/>
      <c r="L7" s="34"/>
      <c r="M7" s="28"/>
      <c r="N7" s="35"/>
      <c r="O7" s="28"/>
      <c r="P7" s="27"/>
    </row>
    <row r="8" spans="2:16" ht="15">
      <c r="B8" s="24"/>
      <c r="C8" s="207" t="s">
        <v>106</v>
      </c>
      <c r="D8" s="207"/>
      <c r="E8" s="180">
        <f>IF($E$3&gt;8,IF($E$3&lt;=12,$H$3,0),0)</f>
        <v>0</v>
      </c>
      <c r="F8" s="38"/>
      <c r="G8" s="28">
        <f t="shared" si="0"/>
        <v>0</v>
      </c>
      <c r="H8" s="39"/>
      <c r="I8" s="28">
        <f t="shared" si="1"/>
        <v>0</v>
      </c>
      <c r="K8" s="34"/>
      <c r="L8" s="34"/>
      <c r="M8" s="28"/>
      <c r="N8" s="35"/>
      <c r="O8" s="28"/>
      <c r="P8" s="27"/>
    </row>
    <row r="9" spans="2:16" ht="15">
      <c r="B9" s="24"/>
      <c r="C9" s="207" t="s">
        <v>107</v>
      </c>
      <c r="D9" s="207"/>
      <c r="E9" s="180">
        <f>IF($E$3&gt;12,IF($E$3&lt;=24,$H$3,0),0)</f>
        <v>0</v>
      </c>
      <c r="F9" s="38"/>
      <c r="G9" s="28">
        <f t="shared" si="0"/>
        <v>0</v>
      </c>
      <c r="H9" s="39"/>
      <c r="I9" s="28">
        <f t="shared" si="1"/>
        <v>0</v>
      </c>
      <c r="K9" s="34"/>
      <c r="L9" s="34"/>
      <c r="M9" s="28"/>
      <c r="N9" s="35"/>
      <c r="O9" s="28"/>
      <c r="P9" s="27"/>
    </row>
    <row r="10" spans="2:16" ht="15">
      <c r="B10" s="24"/>
      <c r="C10" s="207" t="s">
        <v>108</v>
      </c>
      <c r="D10" s="207"/>
      <c r="E10" s="180">
        <f>IF($E$3&gt;24,IF($E$3&lt;=48,$H$3,0),0)</f>
        <v>0</v>
      </c>
      <c r="F10" s="38"/>
      <c r="G10" s="28">
        <f t="shared" si="0"/>
        <v>0</v>
      </c>
      <c r="H10" s="39"/>
      <c r="I10" s="28">
        <f t="shared" si="1"/>
        <v>0</v>
      </c>
      <c r="K10" s="34"/>
      <c r="L10" s="34"/>
      <c r="M10" s="28"/>
      <c r="N10" s="35"/>
      <c r="O10" s="28"/>
      <c r="P10" s="27"/>
    </row>
    <row r="11" spans="2:16" ht="15">
      <c r="B11" s="24"/>
      <c r="C11" s="207" t="s">
        <v>102</v>
      </c>
      <c r="D11" s="207"/>
      <c r="E11" s="183">
        <v>2</v>
      </c>
      <c r="F11" s="38"/>
      <c r="G11" s="28">
        <f t="shared" si="0"/>
        <v>0</v>
      </c>
      <c r="H11" s="39"/>
      <c r="I11" s="28">
        <f t="shared" si="1"/>
        <v>0</v>
      </c>
      <c r="K11" s="34"/>
      <c r="L11" s="34"/>
      <c r="M11" s="28"/>
      <c r="N11" s="35"/>
      <c r="O11" s="28"/>
      <c r="P11" s="27"/>
    </row>
    <row r="12" spans="2:16" ht="14.45">
      <c r="B12" s="24"/>
      <c r="C12" s="207" t="s">
        <v>103</v>
      </c>
      <c r="D12" s="207"/>
      <c r="E12" s="180">
        <f>E11</f>
        <v>2</v>
      </c>
      <c r="F12" s="38"/>
      <c r="G12" s="28">
        <f t="shared" si="0"/>
        <v>0</v>
      </c>
      <c r="H12" s="39"/>
      <c r="I12" s="28">
        <f t="shared" si="1"/>
        <v>0</v>
      </c>
      <c r="K12" s="34"/>
      <c r="L12" s="34"/>
      <c r="M12" s="28"/>
      <c r="N12" s="35"/>
      <c r="O12" s="28"/>
      <c r="P12" s="27"/>
    </row>
    <row r="13" spans="2:16" ht="15">
      <c r="B13" s="24"/>
      <c r="C13" s="207" t="s">
        <v>104</v>
      </c>
      <c r="D13" s="207"/>
      <c r="E13" s="180">
        <f>CEILING($E$3/48,1)</f>
        <v>1</v>
      </c>
      <c r="F13" s="38"/>
      <c r="G13" s="28">
        <f t="shared" si="0"/>
        <v>0</v>
      </c>
      <c r="H13" s="39"/>
      <c r="I13" s="28">
        <f t="shared" si="1"/>
        <v>0</v>
      </c>
      <c r="K13" s="34"/>
      <c r="L13" s="34"/>
      <c r="M13" s="28"/>
      <c r="N13" s="35"/>
      <c r="O13" s="28"/>
      <c r="P13" s="27"/>
    </row>
    <row r="14" spans="2:16" ht="15">
      <c r="B14" s="24"/>
      <c r="C14" s="207" t="s">
        <v>56</v>
      </c>
      <c r="D14" s="207"/>
      <c r="E14" s="180">
        <f>CEILING($E$3/12,1)</f>
        <v>1</v>
      </c>
      <c r="F14" s="38"/>
      <c r="G14" s="28">
        <f t="shared" si="0"/>
        <v>0</v>
      </c>
      <c r="H14" s="39"/>
      <c r="I14" s="28">
        <f t="shared" si="1"/>
        <v>0</v>
      </c>
      <c r="K14" s="34"/>
      <c r="L14" s="34"/>
      <c r="M14" s="28"/>
      <c r="N14" s="35"/>
      <c r="O14" s="28"/>
      <c r="P14" s="27"/>
    </row>
    <row r="15" spans="2:16" ht="15">
      <c r="B15" s="24"/>
      <c r="C15" s="207" t="s">
        <v>101</v>
      </c>
      <c r="D15" s="207"/>
      <c r="E15" s="180">
        <f>0.5*$E$3</f>
        <v>4</v>
      </c>
      <c r="F15" s="38"/>
      <c r="G15" s="28">
        <f t="shared" si="0"/>
        <v>0</v>
      </c>
      <c r="H15" s="39"/>
      <c r="I15" s="28">
        <f t="shared" si="1"/>
        <v>0</v>
      </c>
      <c r="K15" s="34"/>
      <c r="L15" s="34"/>
      <c r="M15" s="28"/>
      <c r="N15" s="35"/>
      <c r="O15" s="28"/>
      <c r="P15" s="27"/>
    </row>
    <row r="16" spans="2:16" ht="15">
      <c r="B16" s="24"/>
      <c r="C16" s="207" t="s">
        <v>109</v>
      </c>
      <c r="D16" s="207"/>
      <c r="E16" s="180">
        <f>1*$E$3</f>
        <v>8</v>
      </c>
      <c r="F16" s="38"/>
      <c r="G16" s="28">
        <f t="shared" si="0"/>
        <v>0</v>
      </c>
      <c r="H16" s="39"/>
      <c r="I16" s="28">
        <f t="shared" si="1"/>
        <v>0</v>
      </c>
      <c r="K16" s="34"/>
      <c r="L16" s="34"/>
      <c r="M16" s="28"/>
      <c r="N16" s="35"/>
      <c r="O16" s="28"/>
      <c r="P16" s="27"/>
    </row>
    <row r="17" spans="2:16" ht="15">
      <c r="B17" s="24"/>
      <c r="C17" s="207" t="s">
        <v>11</v>
      </c>
      <c r="D17" s="207"/>
      <c r="E17" s="180">
        <f>1*$E$3</f>
        <v>8</v>
      </c>
      <c r="F17" s="38"/>
      <c r="G17" s="28">
        <f t="shared" si="0"/>
        <v>0</v>
      </c>
      <c r="H17" s="39"/>
      <c r="I17" s="28">
        <f t="shared" si="1"/>
        <v>0</v>
      </c>
      <c r="K17" s="34"/>
      <c r="L17" s="34"/>
      <c r="M17" s="28"/>
      <c r="N17" s="35"/>
      <c r="O17" s="28"/>
      <c r="P17" s="27"/>
    </row>
    <row r="18" spans="2:16" ht="15">
      <c r="B18" s="24"/>
      <c r="C18" s="207" t="s">
        <v>12</v>
      </c>
      <c r="D18" s="207"/>
      <c r="E18" s="180">
        <f>1*$E$3</f>
        <v>8</v>
      </c>
      <c r="F18" s="38"/>
      <c r="G18" s="28">
        <f t="shared" si="0"/>
        <v>0</v>
      </c>
      <c r="H18" s="39"/>
      <c r="I18" s="28">
        <f t="shared" si="1"/>
        <v>0</v>
      </c>
      <c r="K18" s="34"/>
      <c r="L18" s="34"/>
      <c r="M18" s="28"/>
      <c r="N18" s="35"/>
      <c r="O18" s="28"/>
      <c r="P18" s="27"/>
    </row>
    <row r="19" spans="2:16" ht="15">
      <c r="B19" s="24"/>
      <c r="C19" s="207" t="s">
        <v>54</v>
      </c>
      <c r="D19" s="207"/>
      <c r="E19" s="180">
        <f>1*$E$3</f>
        <v>8</v>
      </c>
      <c r="F19" s="38"/>
      <c r="G19" s="28">
        <f t="shared" si="0"/>
        <v>0</v>
      </c>
      <c r="H19" s="39"/>
      <c r="I19" s="28">
        <f t="shared" si="1"/>
        <v>0</v>
      </c>
      <c r="K19" s="34"/>
      <c r="L19" s="34"/>
      <c r="M19" s="28"/>
      <c r="N19" s="35"/>
      <c r="O19" s="28"/>
      <c r="P19" s="27"/>
    </row>
    <row r="20" spans="2:16" ht="15">
      <c r="B20" s="24"/>
      <c r="C20" s="207" t="s">
        <v>61</v>
      </c>
      <c r="D20" s="207"/>
      <c r="E20" s="180">
        <f>E13</f>
        <v>1</v>
      </c>
      <c r="F20" s="38"/>
      <c r="G20" s="28">
        <f t="shared" si="0"/>
        <v>0</v>
      </c>
      <c r="H20" s="39"/>
      <c r="I20" s="28">
        <f t="shared" si="1"/>
        <v>0</v>
      </c>
      <c r="K20" s="34"/>
      <c r="L20" s="34"/>
      <c r="M20" s="28"/>
      <c r="N20" s="35"/>
      <c r="O20" s="28"/>
      <c r="P20" s="27"/>
    </row>
    <row r="21" spans="2:16" ht="15">
      <c r="B21" s="24"/>
      <c r="C21" s="207" t="s">
        <v>55</v>
      </c>
      <c r="D21" s="207"/>
      <c r="E21" s="180">
        <f>E20+E13</f>
        <v>2</v>
      </c>
      <c r="F21" s="38"/>
      <c r="G21" s="28">
        <f t="shared" si="0"/>
        <v>0</v>
      </c>
      <c r="H21" s="39"/>
      <c r="I21" s="28">
        <f t="shared" si="1"/>
        <v>0</v>
      </c>
      <c r="K21" s="34"/>
      <c r="L21" s="34"/>
      <c r="M21" s="28"/>
      <c r="N21" s="35"/>
      <c r="O21" s="28"/>
      <c r="P21" s="27"/>
    </row>
    <row r="22" spans="2:16" ht="14.45">
      <c r="B22" s="24"/>
      <c r="C22" s="193"/>
      <c r="D22" s="193"/>
      <c r="E22" s="43"/>
      <c r="F22" s="38"/>
      <c r="G22" s="28"/>
      <c r="H22" s="39"/>
      <c r="I22" s="28"/>
      <c r="K22" s="34"/>
      <c r="L22" s="34"/>
      <c r="M22" s="28"/>
      <c r="N22" s="35"/>
      <c r="O22" s="28"/>
      <c r="P22" s="27"/>
    </row>
    <row r="23" spans="2:16" ht="14.45">
      <c r="B23" s="24"/>
      <c r="C23" s="207" t="s">
        <v>100</v>
      </c>
      <c r="D23" s="207"/>
      <c r="E23" s="43">
        <v>1</v>
      </c>
      <c r="F23" s="38"/>
      <c r="G23" s="28">
        <f aca="true" t="shared" si="2" ref="G23">F23*E23</f>
        <v>0</v>
      </c>
      <c r="H23" s="39"/>
      <c r="I23" s="28">
        <f aca="true" t="shared" si="3" ref="I23">H23*E23</f>
        <v>0</v>
      </c>
      <c r="K23" s="34"/>
      <c r="L23" s="34"/>
      <c r="M23" s="28"/>
      <c r="N23" s="35"/>
      <c r="O23" s="28"/>
      <c r="P23" s="27"/>
    </row>
    <row r="24" spans="2:16" ht="15">
      <c r="B24" s="24"/>
      <c r="C24" s="207" t="s">
        <v>57</v>
      </c>
      <c r="D24" s="207"/>
      <c r="E24" s="43">
        <v>45</v>
      </c>
      <c r="F24" s="38"/>
      <c r="G24" s="28">
        <f t="shared" si="0"/>
        <v>0</v>
      </c>
      <c r="H24" s="39"/>
      <c r="I24" s="28">
        <f t="shared" si="1"/>
        <v>0</v>
      </c>
      <c r="K24" s="34"/>
      <c r="L24" s="34"/>
      <c r="M24" s="28"/>
      <c r="N24" s="35"/>
      <c r="O24" s="28"/>
      <c r="P24" s="27"/>
    </row>
    <row r="25" spans="2:16" ht="15">
      <c r="B25" s="24"/>
      <c r="C25" s="207" t="s">
        <v>62</v>
      </c>
      <c r="D25" s="207"/>
      <c r="E25" s="43">
        <v>0</v>
      </c>
      <c r="F25" s="38"/>
      <c r="G25" s="28">
        <f t="shared" si="0"/>
        <v>0</v>
      </c>
      <c r="H25" s="39"/>
      <c r="I25" s="28">
        <f t="shared" si="1"/>
        <v>0</v>
      </c>
      <c r="K25" s="34"/>
      <c r="L25" s="34"/>
      <c r="M25" s="28"/>
      <c r="N25" s="35"/>
      <c r="O25" s="28"/>
      <c r="P25" s="27"/>
    </row>
    <row r="26" spans="2:16" ht="15">
      <c r="B26" s="24"/>
      <c r="C26" s="207" t="s">
        <v>86</v>
      </c>
      <c r="D26" s="207"/>
      <c r="E26" s="43">
        <v>0</v>
      </c>
      <c r="F26" s="38"/>
      <c r="G26" s="28">
        <f t="shared" si="0"/>
        <v>0</v>
      </c>
      <c r="H26" s="39"/>
      <c r="I26" s="28">
        <f t="shared" si="1"/>
        <v>0</v>
      </c>
      <c r="K26" s="34"/>
      <c r="L26" s="34"/>
      <c r="M26" s="28"/>
      <c r="N26" s="35"/>
      <c r="O26" s="28"/>
      <c r="P26" s="27"/>
    </row>
    <row r="27" spans="2:16" ht="15">
      <c r="B27" s="24"/>
      <c r="C27" s="207" t="s">
        <v>87</v>
      </c>
      <c r="D27" s="207"/>
      <c r="E27" s="43">
        <v>0</v>
      </c>
      <c r="F27" s="38"/>
      <c r="G27" s="28">
        <f t="shared" si="0"/>
        <v>0</v>
      </c>
      <c r="H27" s="39"/>
      <c r="I27" s="28">
        <f t="shared" si="1"/>
        <v>0</v>
      </c>
      <c r="K27" s="34"/>
      <c r="L27" s="34"/>
      <c r="M27" s="28"/>
      <c r="N27" s="35"/>
      <c r="O27" s="28"/>
      <c r="P27" s="27"/>
    </row>
    <row r="28" spans="2:16" ht="15">
      <c r="B28" s="24"/>
      <c r="C28" s="207" t="s">
        <v>59</v>
      </c>
      <c r="D28" s="207"/>
      <c r="E28" s="43">
        <v>0</v>
      </c>
      <c r="F28" s="38"/>
      <c r="G28" s="28">
        <f t="shared" si="0"/>
        <v>0</v>
      </c>
      <c r="H28" s="39"/>
      <c r="I28" s="28">
        <f t="shared" si="1"/>
        <v>0</v>
      </c>
      <c r="K28" s="34"/>
      <c r="L28" s="34"/>
      <c r="M28" s="28"/>
      <c r="N28" s="35"/>
      <c r="O28" s="28"/>
      <c r="P28" s="27"/>
    </row>
    <row r="29" spans="2:16" ht="15">
      <c r="B29" s="24"/>
      <c r="C29" s="207" t="s">
        <v>82</v>
      </c>
      <c r="D29" s="207"/>
      <c r="E29" s="43">
        <v>1</v>
      </c>
      <c r="F29" s="38"/>
      <c r="G29" s="28">
        <f t="shared" si="0"/>
        <v>0</v>
      </c>
      <c r="H29" s="39"/>
      <c r="I29" s="28">
        <f t="shared" si="1"/>
        <v>0</v>
      </c>
      <c r="K29" s="34"/>
      <c r="L29" s="34"/>
      <c r="M29" s="28"/>
      <c r="N29" s="35"/>
      <c r="O29" s="28"/>
      <c r="P29" s="27"/>
    </row>
    <row r="30" spans="2:16" ht="15">
      <c r="B30" s="24"/>
      <c r="C30" s="207" t="s">
        <v>90</v>
      </c>
      <c r="D30" s="207"/>
      <c r="E30" s="43">
        <v>1</v>
      </c>
      <c r="F30" s="38"/>
      <c r="G30" s="28">
        <f t="shared" si="0"/>
        <v>0</v>
      </c>
      <c r="H30" s="39"/>
      <c r="I30" s="28">
        <f t="shared" si="1"/>
        <v>0</v>
      </c>
      <c r="K30" s="34"/>
      <c r="L30" s="34"/>
      <c r="M30" s="28"/>
      <c r="N30" s="35"/>
      <c r="O30" s="28"/>
      <c r="P30" s="27"/>
    </row>
    <row r="31" spans="2:16" ht="15">
      <c r="B31" s="24"/>
      <c r="C31" s="207" t="s">
        <v>89</v>
      </c>
      <c r="D31" s="207"/>
      <c r="E31" s="43">
        <v>0</v>
      </c>
      <c r="F31" s="38"/>
      <c r="G31" s="28">
        <f t="shared" si="0"/>
        <v>0</v>
      </c>
      <c r="H31" s="39"/>
      <c r="I31" s="28">
        <f t="shared" si="1"/>
        <v>0</v>
      </c>
      <c r="K31" s="34"/>
      <c r="L31" s="34"/>
      <c r="M31" s="28"/>
      <c r="N31" s="35"/>
      <c r="O31" s="28"/>
      <c r="P31" s="27"/>
    </row>
    <row r="32" spans="2:16" ht="15">
      <c r="B32" s="24"/>
      <c r="C32" s="207" t="s">
        <v>88</v>
      </c>
      <c r="D32" s="207"/>
      <c r="E32" s="43">
        <f>E30+E31</f>
        <v>1</v>
      </c>
      <c r="F32" s="38"/>
      <c r="G32" s="28">
        <f t="shared" si="0"/>
        <v>0</v>
      </c>
      <c r="H32" s="39"/>
      <c r="I32" s="28">
        <f t="shared" si="1"/>
        <v>0</v>
      </c>
      <c r="K32" s="34"/>
      <c r="L32" s="34"/>
      <c r="M32" s="28"/>
      <c r="N32" s="35"/>
      <c r="O32" s="28"/>
      <c r="P32" s="27"/>
    </row>
    <row r="33" spans="2:16" ht="15">
      <c r="B33" s="24"/>
      <c r="C33" s="207" t="s">
        <v>60</v>
      </c>
      <c r="D33" s="207"/>
      <c r="E33" s="43">
        <v>1</v>
      </c>
      <c r="F33" s="38"/>
      <c r="G33" s="28">
        <f t="shared" si="0"/>
        <v>0</v>
      </c>
      <c r="H33" s="39"/>
      <c r="I33" s="28">
        <f t="shared" si="1"/>
        <v>0</v>
      </c>
      <c r="K33" s="34"/>
      <c r="L33" s="34"/>
      <c r="M33" s="28"/>
      <c r="N33" s="35"/>
      <c r="O33" s="28"/>
      <c r="P33" s="27"/>
    </row>
    <row r="34" spans="2:15" ht="15">
      <c r="B34" s="40"/>
      <c r="C34" s="40" t="s">
        <v>2</v>
      </c>
      <c r="D34" s="41"/>
      <c r="E34" s="41"/>
      <c r="F34" s="41"/>
      <c r="G34" s="42">
        <f>SUM(G7:G33)</f>
        <v>0</v>
      </c>
      <c r="H34" s="31"/>
      <c r="I34" s="42">
        <f>SUM(I7:I33)</f>
        <v>0</v>
      </c>
      <c r="K34" s="34"/>
      <c r="L34" s="28"/>
      <c r="M34" s="28"/>
      <c r="N34" s="28"/>
      <c r="O34" s="28"/>
    </row>
    <row r="35" spans="3:16" ht="15">
      <c r="C35" s="20"/>
      <c r="F35" s="13"/>
      <c r="G35" s="13"/>
      <c r="H35" s="13"/>
      <c r="I35" s="22"/>
      <c r="K35" s="32"/>
      <c r="L35" s="32"/>
      <c r="M35" s="32"/>
      <c r="N35" s="32"/>
      <c r="O35" s="32"/>
      <c r="P35" s="29"/>
    </row>
    <row r="36" spans="3:15" ht="15">
      <c r="C36" s="20"/>
      <c r="F36" s="13"/>
      <c r="G36" s="13"/>
      <c r="H36" s="13"/>
      <c r="I36" s="22"/>
      <c r="K36" s="32"/>
      <c r="L36" s="32"/>
      <c r="M36" s="32"/>
      <c r="N36" s="32"/>
      <c r="O36" s="32"/>
    </row>
    <row r="37" spans="2:15" ht="15">
      <c r="B37" s="25"/>
      <c r="C37" s="8"/>
      <c r="F37" s="7" t="s">
        <v>3</v>
      </c>
      <c r="K37" s="32"/>
      <c r="L37" s="32"/>
      <c r="M37" s="32"/>
      <c r="N37" s="32"/>
      <c r="O37" s="32"/>
    </row>
    <row r="38" spans="2:15" ht="15">
      <c r="B38" s="15"/>
      <c r="C38" s="8"/>
      <c r="F38" s="9" t="s">
        <v>4</v>
      </c>
      <c r="G38" s="10"/>
      <c r="H38" s="10"/>
      <c r="I38" s="11">
        <f>I34+G34</f>
        <v>0</v>
      </c>
      <c r="K38" s="32"/>
      <c r="L38" s="28"/>
      <c r="M38" s="32"/>
      <c r="N38" s="35"/>
      <c r="O38" s="22"/>
    </row>
    <row r="39" spans="2:15" ht="15">
      <c r="B39" s="19"/>
      <c r="C39" s="8"/>
      <c r="F39" s="12" t="s">
        <v>5</v>
      </c>
      <c r="G39" s="13"/>
      <c r="H39" s="13"/>
      <c r="I39" s="14">
        <f>I38*0.21</f>
        <v>0</v>
      </c>
      <c r="K39" s="32"/>
      <c r="L39" s="32"/>
      <c r="M39" s="32"/>
      <c r="N39" s="32"/>
      <c r="O39" s="32"/>
    </row>
    <row r="40" spans="3:15" ht="15">
      <c r="C40" s="8"/>
      <c r="F40" s="16" t="s">
        <v>6</v>
      </c>
      <c r="G40" s="17"/>
      <c r="H40" s="17"/>
      <c r="I40" s="18">
        <f>I38+I39</f>
        <v>0</v>
      </c>
      <c r="K40" s="32"/>
      <c r="L40" s="32"/>
      <c r="M40" s="32"/>
      <c r="N40" s="32"/>
      <c r="O40" s="32"/>
    </row>
    <row r="41" spans="3:15" ht="15">
      <c r="C41" s="20"/>
      <c r="F41" s="21"/>
      <c r="G41" s="1"/>
      <c r="H41" s="1"/>
      <c r="I41" s="1"/>
      <c r="K41" s="32"/>
      <c r="L41" s="32"/>
      <c r="M41" s="32"/>
      <c r="N41" s="32"/>
      <c r="O41" s="32"/>
    </row>
    <row r="42" spans="3:9" ht="15">
      <c r="C42" s="20"/>
      <c r="D42" s="30"/>
      <c r="E42" s="30"/>
      <c r="F42" s="13"/>
      <c r="G42" s="13"/>
      <c r="H42" s="13"/>
      <c r="I42" s="22"/>
    </row>
    <row r="43" spans="3:9" ht="15">
      <c r="C43" s="20"/>
      <c r="F43" s="13"/>
      <c r="G43" s="13"/>
      <c r="H43" s="13"/>
      <c r="I43" s="22"/>
    </row>
    <row r="44" spans="3:9" ht="15">
      <c r="C44" s="20"/>
      <c r="D44" s="29"/>
      <c r="E44" s="29"/>
      <c r="F44" s="13"/>
      <c r="G44" s="13"/>
      <c r="H44" s="13"/>
      <c r="I44" s="22"/>
    </row>
    <row r="45" spans="4:9" ht="15">
      <c r="D45" s="29"/>
      <c r="E45" s="29"/>
      <c r="F45" s="1"/>
      <c r="G45" s="1"/>
      <c r="H45" s="1"/>
      <c r="I45" s="1"/>
    </row>
    <row r="46" spans="4:5" ht="15">
      <c r="D46" s="29"/>
      <c r="E46" s="29"/>
    </row>
    <row r="47" spans="4:5" ht="15">
      <c r="D47" s="29"/>
      <c r="E47" s="29"/>
    </row>
  </sheetData>
  <mergeCells count="26">
    <mergeCell ref="C28:D28"/>
    <mergeCell ref="C29:D29"/>
    <mergeCell ref="C33:D33"/>
    <mergeCell ref="C19:D19"/>
    <mergeCell ref="C20:D20"/>
    <mergeCell ref="C21:D21"/>
    <mergeCell ref="C24:D24"/>
    <mergeCell ref="C25:D25"/>
    <mergeCell ref="C26:D26"/>
    <mergeCell ref="C27:D27"/>
    <mergeCell ref="C32:D32"/>
    <mergeCell ref="C30:D30"/>
    <mergeCell ref="C31:D31"/>
    <mergeCell ref="C23:D23"/>
    <mergeCell ref="C18:D18"/>
    <mergeCell ref="C7:D7"/>
    <mergeCell ref="C8:D8"/>
    <mergeCell ref="C9:D9"/>
    <mergeCell ref="C10:D10"/>
    <mergeCell ref="C11:D11"/>
    <mergeCell ref="C13:D13"/>
    <mergeCell ref="C14:D14"/>
    <mergeCell ref="C15:D15"/>
    <mergeCell ref="C16:D16"/>
    <mergeCell ref="C17:D17"/>
    <mergeCell ref="C12:D12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zoomScale="90" zoomScaleNormal="90" workbookViewId="0" topLeftCell="A1">
      <selection activeCell="C12" sqref="C12:D12"/>
    </sheetView>
  </sheetViews>
  <sheetFormatPr defaultColWidth="9.140625" defaultRowHeight="15"/>
  <cols>
    <col min="1" max="1" width="1.1484375" style="0" customWidth="1"/>
    <col min="2" max="2" width="6.00390625" style="0" customWidth="1"/>
    <col min="3" max="3" width="22.140625" style="0" customWidth="1"/>
    <col min="4" max="4" width="28.57421875" style="0" customWidth="1"/>
    <col min="5" max="5" width="9.00390625" style="0" bestFit="1" customWidth="1"/>
    <col min="6" max="6" width="12.28125" style="0" customWidth="1"/>
    <col min="7" max="7" width="16.421875" style="0" bestFit="1" customWidth="1"/>
    <col min="8" max="8" width="13.57421875" style="0" bestFit="1" customWidth="1"/>
    <col min="9" max="9" width="16.421875" style="0" customWidth="1"/>
    <col min="10" max="10" width="3.00390625" style="0" customWidth="1"/>
    <col min="11" max="11" width="21.57421875" style="0" customWidth="1"/>
    <col min="12" max="12" width="11.8515625" style="0" customWidth="1"/>
    <col min="13" max="14" width="14.57421875" style="0" customWidth="1"/>
    <col min="15" max="15" width="14.8515625" style="0" customWidth="1"/>
    <col min="16" max="16" width="25.8515625" style="0" bestFit="1" customWidth="1"/>
    <col min="17" max="17" width="20.8515625" style="0" bestFit="1" customWidth="1"/>
  </cols>
  <sheetData>
    <row r="1" spans="3:5" ht="5.25" customHeight="1">
      <c r="C1" s="1"/>
      <c r="D1" s="1"/>
      <c r="E1" s="1"/>
    </row>
    <row r="2" spans="2:15" ht="15" customHeight="1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5" ht="15" customHeight="1">
      <c r="B3" s="1"/>
      <c r="C3" s="1"/>
      <c r="D3" s="177" t="s">
        <v>13</v>
      </c>
      <c r="E3" s="179">
        <v>8</v>
      </c>
      <c r="F3" s="2"/>
      <c r="G3" s="178" t="s">
        <v>53</v>
      </c>
      <c r="H3" s="182">
        <v>165</v>
      </c>
      <c r="I3" s="1"/>
      <c r="K3" s="32"/>
      <c r="L3" s="32"/>
      <c r="M3" s="32"/>
      <c r="N3" s="32"/>
      <c r="O3" s="32"/>
    </row>
    <row r="4" spans="2:15" ht="15" customHeight="1">
      <c r="B4" s="1"/>
      <c r="C4" s="1"/>
      <c r="D4" s="181"/>
      <c r="E4" s="181"/>
      <c r="F4" s="181"/>
      <c r="G4" s="189" t="str">
        <f>IF(RD11!E3&gt;48,"překročen počet vláken","")</f>
        <v/>
      </c>
      <c r="H4" s="181"/>
      <c r="I4" s="181"/>
      <c r="K4" s="32"/>
      <c r="L4" s="32"/>
      <c r="M4" s="32"/>
      <c r="N4" s="32"/>
      <c r="O4" s="32"/>
    </row>
    <row r="5" spans="2:15" ht="15">
      <c r="B5" s="23" t="s">
        <v>75</v>
      </c>
      <c r="C5" s="23"/>
      <c r="D5" s="23"/>
      <c r="E5" s="23"/>
      <c r="F5" s="23"/>
      <c r="G5" s="23"/>
      <c r="H5" s="23"/>
      <c r="I5" s="23"/>
      <c r="K5" s="37"/>
      <c r="L5" s="37"/>
      <c r="M5" s="37"/>
      <c r="N5" s="37"/>
      <c r="O5" s="37"/>
    </row>
    <row r="6" spans="2:16" ht="15">
      <c r="B6" s="4"/>
      <c r="C6" s="5" t="s">
        <v>1</v>
      </c>
      <c r="D6" s="5"/>
      <c r="E6" s="5" t="s">
        <v>0</v>
      </c>
      <c r="F6" s="5" t="s">
        <v>7</v>
      </c>
      <c r="G6" s="5" t="s">
        <v>8</v>
      </c>
      <c r="H6" s="5" t="s">
        <v>9</v>
      </c>
      <c r="I6" s="6" t="s">
        <v>10</v>
      </c>
      <c r="K6" s="36"/>
      <c r="L6" s="33"/>
      <c r="M6" s="33"/>
      <c r="N6" s="33"/>
      <c r="O6" s="33"/>
      <c r="P6" s="26"/>
    </row>
    <row r="7" spans="2:16" ht="15">
      <c r="B7" s="24"/>
      <c r="C7" s="207" t="s">
        <v>105</v>
      </c>
      <c r="D7" s="207"/>
      <c r="E7" s="180">
        <f>IF($E$3&lt;=8,$H$3,0)</f>
        <v>165</v>
      </c>
      <c r="F7" s="38"/>
      <c r="G7" s="28">
        <f aca="true" t="shared" si="0" ref="G7:G33">F7*E7</f>
        <v>0</v>
      </c>
      <c r="H7" s="39"/>
      <c r="I7" s="28">
        <f aca="true" t="shared" si="1" ref="I7:I33">H7*E7</f>
        <v>0</v>
      </c>
      <c r="K7" s="34"/>
      <c r="L7" s="34"/>
      <c r="M7" s="28"/>
      <c r="N7" s="35"/>
      <c r="O7" s="28"/>
      <c r="P7" s="27"/>
    </row>
    <row r="8" spans="2:16" ht="15">
      <c r="B8" s="24"/>
      <c r="C8" s="207" t="s">
        <v>106</v>
      </c>
      <c r="D8" s="207"/>
      <c r="E8" s="180">
        <f>IF($E$3&gt;8,IF($E$3&lt;=12,$H$3,0),0)</f>
        <v>0</v>
      </c>
      <c r="F8" s="38"/>
      <c r="G8" s="28">
        <f t="shared" si="0"/>
        <v>0</v>
      </c>
      <c r="H8" s="39"/>
      <c r="I8" s="28">
        <f t="shared" si="1"/>
        <v>0</v>
      </c>
      <c r="K8" s="34"/>
      <c r="L8" s="34"/>
      <c r="M8" s="28"/>
      <c r="N8" s="35"/>
      <c r="O8" s="28"/>
      <c r="P8" s="27"/>
    </row>
    <row r="9" spans="2:16" ht="15">
      <c r="B9" s="24"/>
      <c r="C9" s="207" t="s">
        <v>107</v>
      </c>
      <c r="D9" s="207"/>
      <c r="E9" s="180">
        <f>IF($E$3&gt;12,IF($E$3&lt;=24,$H$3,0),0)</f>
        <v>0</v>
      </c>
      <c r="F9" s="38"/>
      <c r="G9" s="28">
        <f t="shared" si="0"/>
        <v>0</v>
      </c>
      <c r="H9" s="39"/>
      <c r="I9" s="28">
        <f t="shared" si="1"/>
        <v>0</v>
      </c>
      <c r="K9" s="34"/>
      <c r="L9" s="34"/>
      <c r="M9" s="28"/>
      <c r="N9" s="35"/>
      <c r="O9" s="28"/>
      <c r="P9" s="27"/>
    </row>
    <row r="10" spans="2:16" ht="15">
      <c r="B10" s="24"/>
      <c r="C10" s="207" t="s">
        <v>108</v>
      </c>
      <c r="D10" s="207"/>
      <c r="E10" s="180">
        <f>IF($E$3&gt;24,IF($E$3&lt;=48,$H$3,0),0)</f>
        <v>0</v>
      </c>
      <c r="F10" s="38"/>
      <c r="G10" s="28">
        <f t="shared" si="0"/>
        <v>0</v>
      </c>
      <c r="H10" s="39"/>
      <c r="I10" s="28">
        <f t="shared" si="1"/>
        <v>0</v>
      </c>
      <c r="K10" s="34"/>
      <c r="L10" s="34"/>
      <c r="M10" s="28"/>
      <c r="N10" s="35"/>
      <c r="O10" s="28"/>
      <c r="P10" s="27"/>
    </row>
    <row r="11" spans="2:16" ht="15">
      <c r="B11" s="24"/>
      <c r="C11" s="207" t="s">
        <v>102</v>
      </c>
      <c r="D11" s="207"/>
      <c r="E11" s="183">
        <v>2</v>
      </c>
      <c r="F11" s="38"/>
      <c r="G11" s="28">
        <f t="shared" si="0"/>
        <v>0</v>
      </c>
      <c r="H11" s="39"/>
      <c r="I11" s="28">
        <f t="shared" si="1"/>
        <v>0</v>
      </c>
      <c r="K11" s="34"/>
      <c r="L11" s="34"/>
      <c r="M11" s="28"/>
      <c r="N11" s="35"/>
      <c r="O11" s="28"/>
      <c r="P11" s="27"/>
    </row>
    <row r="12" spans="2:16" ht="14.45">
      <c r="B12" s="24"/>
      <c r="C12" s="207" t="s">
        <v>103</v>
      </c>
      <c r="D12" s="207"/>
      <c r="E12" s="180">
        <f>E11</f>
        <v>2</v>
      </c>
      <c r="F12" s="38"/>
      <c r="G12" s="28">
        <f t="shared" si="0"/>
        <v>0</v>
      </c>
      <c r="H12" s="39"/>
      <c r="I12" s="28">
        <f t="shared" si="1"/>
        <v>0</v>
      </c>
      <c r="K12" s="34"/>
      <c r="L12" s="34"/>
      <c r="M12" s="28"/>
      <c r="N12" s="35"/>
      <c r="O12" s="28"/>
      <c r="P12" s="27"/>
    </row>
    <row r="13" spans="2:16" ht="15">
      <c r="B13" s="24"/>
      <c r="C13" s="207" t="s">
        <v>104</v>
      </c>
      <c r="D13" s="207"/>
      <c r="E13" s="180">
        <f>CEILING($E$3/48,1)</f>
        <v>1</v>
      </c>
      <c r="F13" s="38"/>
      <c r="G13" s="28">
        <f t="shared" si="0"/>
        <v>0</v>
      </c>
      <c r="H13" s="39"/>
      <c r="I13" s="28">
        <f t="shared" si="1"/>
        <v>0</v>
      </c>
      <c r="K13" s="34"/>
      <c r="L13" s="34"/>
      <c r="M13" s="28"/>
      <c r="N13" s="35"/>
      <c r="O13" s="28"/>
      <c r="P13" s="27"/>
    </row>
    <row r="14" spans="2:16" ht="15">
      <c r="B14" s="24"/>
      <c r="C14" s="207" t="s">
        <v>56</v>
      </c>
      <c r="D14" s="207"/>
      <c r="E14" s="180">
        <f>CEILING($E$3/12,1)</f>
        <v>1</v>
      </c>
      <c r="F14" s="38"/>
      <c r="G14" s="28">
        <f t="shared" si="0"/>
        <v>0</v>
      </c>
      <c r="H14" s="39"/>
      <c r="I14" s="28">
        <f t="shared" si="1"/>
        <v>0</v>
      </c>
      <c r="K14" s="34"/>
      <c r="L14" s="34"/>
      <c r="M14" s="28"/>
      <c r="N14" s="35"/>
      <c r="O14" s="28"/>
      <c r="P14" s="27"/>
    </row>
    <row r="15" spans="2:16" ht="15">
      <c r="B15" s="24"/>
      <c r="C15" s="207" t="s">
        <v>101</v>
      </c>
      <c r="D15" s="207"/>
      <c r="E15" s="180">
        <f>0.5*$E$3</f>
        <v>4</v>
      </c>
      <c r="F15" s="38"/>
      <c r="G15" s="28">
        <f t="shared" si="0"/>
        <v>0</v>
      </c>
      <c r="H15" s="39"/>
      <c r="I15" s="28">
        <f t="shared" si="1"/>
        <v>0</v>
      </c>
      <c r="K15" s="34"/>
      <c r="L15" s="34"/>
      <c r="M15" s="28"/>
      <c r="N15" s="35"/>
      <c r="O15" s="28"/>
      <c r="P15" s="27"/>
    </row>
    <row r="16" spans="2:16" ht="15">
      <c r="B16" s="24"/>
      <c r="C16" s="207" t="s">
        <v>109</v>
      </c>
      <c r="D16" s="207"/>
      <c r="E16" s="180">
        <f>1*$E$3</f>
        <v>8</v>
      </c>
      <c r="F16" s="38"/>
      <c r="G16" s="28">
        <f t="shared" si="0"/>
        <v>0</v>
      </c>
      <c r="H16" s="39"/>
      <c r="I16" s="28">
        <f t="shared" si="1"/>
        <v>0</v>
      </c>
      <c r="K16" s="34"/>
      <c r="L16" s="34"/>
      <c r="M16" s="28"/>
      <c r="N16" s="35"/>
      <c r="O16" s="28"/>
      <c r="P16" s="27"/>
    </row>
    <row r="17" spans="2:16" ht="15">
      <c r="B17" s="24"/>
      <c r="C17" s="207" t="s">
        <v>11</v>
      </c>
      <c r="D17" s="207"/>
      <c r="E17" s="180">
        <f>1*$E$3</f>
        <v>8</v>
      </c>
      <c r="F17" s="38"/>
      <c r="G17" s="28">
        <f t="shared" si="0"/>
        <v>0</v>
      </c>
      <c r="H17" s="39"/>
      <c r="I17" s="28">
        <f t="shared" si="1"/>
        <v>0</v>
      </c>
      <c r="K17" s="34"/>
      <c r="L17" s="34"/>
      <c r="M17" s="28"/>
      <c r="N17" s="35"/>
      <c r="O17" s="28"/>
      <c r="P17" s="27"/>
    </row>
    <row r="18" spans="2:16" ht="15">
      <c r="B18" s="24"/>
      <c r="C18" s="207" t="s">
        <v>12</v>
      </c>
      <c r="D18" s="207"/>
      <c r="E18" s="180">
        <f>1*$E$3</f>
        <v>8</v>
      </c>
      <c r="F18" s="38"/>
      <c r="G18" s="28">
        <f t="shared" si="0"/>
        <v>0</v>
      </c>
      <c r="H18" s="39"/>
      <c r="I18" s="28">
        <f t="shared" si="1"/>
        <v>0</v>
      </c>
      <c r="K18" s="34"/>
      <c r="L18" s="34"/>
      <c r="M18" s="28"/>
      <c r="N18" s="35"/>
      <c r="O18" s="28"/>
      <c r="P18" s="27"/>
    </row>
    <row r="19" spans="2:16" ht="15">
      <c r="B19" s="24"/>
      <c r="C19" s="207" t="s">
        <v>54</v>
      </c>
      <c r="D19" s="207"/>
      <c r="E19" s="180">
        <f>1*$E$3</f>
        <v>8</v>
      </c>
      <c r="F19" s="38"/>
      <c r="G19" s="28">
        <f t="shared" si="0"/>
        <v>0</v>
      </c>
      <c r="H19" s="39"/>
      <c r="I19" s="28">
        <f t="shared" si="1"/>
        <v>0</v>
      </c>
      <c r="K19" s="34"/>
      <c r="L19" s="34"/>
      <c r="M19" s="28"/>
      <c r="N19" s="35"/>
      <c r="O19" s="28"/>
      <c r="P19" s="27"/>
    </row>
    <row r="20" spans="2:16" ht="15">
      <c r="B20" s="24"/>
      <c r="C20" s="207" t="s">
        <v>61</v>
      </c>
      <c r="D20" s="207"/>
      <c r="E20" s="180">
        <f>E13</f>
        <v>1</v>
      </c>
      <c r="F20" s="38"/>
      <c r="G20" s="28">
        <f t="shared" si="0"/>
        <v>0</v>
      </c>
      <c r="H20" s="39"/>
      <c r="I20" s="28">
        <f t="shared" si="1"/>
        <v>0</v>
      </c>
      <c r="K20" s="34"/>
      <c r="L20" s="34"/>
      <c r="M20" s="28"/>
      <c r="N20" s="35"/>
      <c r="O20" s="28"/>
      <c r="P20" s="27"/>
    </row>
    <row r="21" spans="2:16" ht="15">
      <c r="B21" s="24"/>
      <c r="C21" s="207" t="s">
        <v>55</v>
      </c>
      <c r="D21" s="207"/>
      <c r="E21" s="180">
        <f>E20+E13</f>
        <v>2</v>
      </c>
      <c r="F21" s="38"/>
      <c r="G21" s="28">
        <f t="shared" si="0"/>
        <v>0</v>
      </c>
      <c r="H21" s="39"/>
      <c r="I21" s="28">
        <f t="shared" si="1"/>
        <v>0</v>
      </c>
      <c r="K21" s="34"/>
      <c r="L21" s="34"/>
      <c r="M21" s="28"/>
      <c r="N21" s="35"/>
      <c r="O21" s="28"/>
      <c r="P21" s="27"/>
    </row>
    <row r="22" spans="2:16" ht="14.45">
      <c r="B22" s="24"/>
      <c r="C22" s="193"/>
      <c r="D22" s="193"/>
      <c r="E22" s="43"/>
      <c r="F22" s="38"/>
      <c r="G22" s="28"/>
      <c r="H22" s="39"/>
      <c r="I22" s="28"/>
      <c r="K22" s="34"/>
      <c r="L22" s="34"/>
      <c r="M22" s="28"/>
      <c r="N22" s="35"/>
      <c r="O22" s="28"/>
      <c r="P22" s="27"/>
    </row>
    <row r="23" spans="2:16" ht="14.45">
      <c r="B23" s="24"/>
      <c r="C23" s="207" t="s">
        <v>100</v>
      </c>
      <c r="D23" s="207"/>
      <c r="E23" s="43">
        <v>1</v>
      </c>
      <c r="F23" s="38"/>
      <c r="G23" s="28">
        <f aca="true" t="shared" si="2" ref="G23">F23*E23</f>
        <v>0</v>
      </c>
      <c r="H23" s="39"/>
      <c r="I23" s="28">
        <f aca="true" t="shared" si="3" ref="I23">H23*E23</f>
        <v>0</v>
      </c>
      <c r="K23" s="34"/>
      <c r="L23" s="34"/>
      <c r="M23" s="28"/>
      <c r="N23" s="35"/>
      <c r="O23" s="28"/>
      <c r="P23" s="27"/>
    </row>
    <row r="24" spans="2:16" ht="15">
      <c r="B24" s="24"/>
      <c r="C24" s="207" t="s">
        <v>57</v>
      </c>
      <c r="D24" s="207"/>
      <c r="E24" s="43">
        <v>55</v>
      </c>
      <c r="F24" s="38"/>
      <c r="G24" s="28">
        <f t="shared" si="0"/>
        <v>0</v>
      </c>
      <c r="H24" s="39"/>
      <c r="I24" s="28">
        <f t="shared" si="1"/>
        <v>0</v>
      </c>
      <c r="K24" s="34"/>
      <c r="L24" s="34"/>
      <c r="M24" s="28"/>
      <c r="N24" s="35"/>
      <c r="O24" s="28"/>
      <c r="P24" s="27"/>
    </row>
    <row r="25" spans="2:16" ht="15">
      <c r="B25" s="24"/>
      <c r="C25" s="207" t="s">
        <v>62</v>
      </c>
      <c r="D25" s="207"/>
      <c r="E25" s="43">
        <v>0</v>
      </c>
      <c r="F25" s="38"/>
      <c r="G25" s="28">
        <f t="shared" si="0"/>
        <v>0</v>
      </c>
      <c r="H25" s="39"/>
      <c r="I25" s="28">
        <f t="shared" si="1"/>
        <v>0</v>
      </c>
      <c r="K25" s="34"/>
      <c r="L25" s="34"/>
      <c r="M25" s="28"/>
      <c r="N25" s="35"/>
      <c r="O25" s="28"/>
      <c r="P25" s="27"/>
    </row>
    <row r="26" spans="2:16" ht="15">
      <c r="B26" s="24"/>
      <c r="C26" s="207" t="s">
        <v>86</v>
      </c>
      <c r="D26" s="207"/>
      <c r="E26" s="43">
        <v>0</v>
      </c>
      <c r="F26" s="38"/>
      <c r="G26" s="28">
        <f t="shared" si="0"/>
        <v>0</v>
      </c>
      <c r="H26" s="39"/>
      <c r="I26" s="28">
        <f t="shared" si="1"/>
        <v>0</v>
      </c>
      <c r="K26" s="34"/>
      <c r="L26" s="34"/>
      <c r="M26" s="28"/>
      <c r="N26" s="35"/>
      <c r="O26" s="28"/>
      <c r="P26" s="27"/>
    </row>
    <row r="27" spans="2:16" ht="15">
      <c r="B27" s="24"/>
      <c r="C27" s="207" t="s">
        <v>87</v>
      </c>
      <c r="D27" s="207"/>
      <c r="E27" s="43">
        <v>10</v>
      </c>
      <c r="F27" s="38"/>
      <c r="G27" s="28">
        <f t="shared" si="0"/>
        <v>0</v>
      </c>
      <c r="H27" s="39"/>
      <c r="I27" s="28">
        <f t="shared" si="1"/>
        <v>0</v>
      </c>
      <c r="K27" s="34"/>
      <c r="L27" s="34"/>
      <c r="M27" s="28"/>
      <c r="N27" s="35"/>
      <c r="O27" s="28"/>
      <c r="P27" s="27"/>
    </row>
    <row r="28" spans="2:16" ht="15">
      <c r="B28" s="24"/>
      <c r="C28" s="207" t="s">
        <v>59</v>
      </c>
      <c r="D28" s="207"/>
      <c r="E28" s="43">
        <v>0</v>
      </c>
      <c r="F28" s="38"/>
      <c r="G28" s="28">
        <f t="shared" si="0"/>
        <v>0</v>
      </c>
      <c r="H28" s="39"/>
      <c r="I28" s="28">
        <f t="shared" si="1"/>
        <v>0</v>
      </c>
      <c r="K28" s="34"/>
      <c r="L28" s="34"/>
      <c r="M28" s="28"/>
      <c r="N28" s="35"/>
      <c r="O28" s="28"/>
      <c r="P28" s="27"/>
    </row>
    <row r="29" spans="2:16" ht="15">
      <c r="B29" s="24"/>
      <c r="C29" s="207" t="s">
        <v>82</v>
      </c>
      <c r="D29" s="207"/>
      <c r="E29" s="43">
        <v>1</v>
      </c>
      <c r="F29" s="38"/>
      <c r="G29" s="28">
        <f t="shared" si="0"/>
        <v>0</v>
      </c>
      <c r="H29" s="39"/>
      <c r="I29" s="28">
        <f t="shared" si="1"/>
        <v>0</v>
      </c>
      <c r="K29" s="34"/>
      <c r="L29" s="34"/>
      <c r="M29" s="28"/>
      <c r="N29" s="35"/>
      <c r="O29" s="28"/>
      <c r="P29" s="27"/>
    </row>
    <row r="30" spans="2:16" ht="15">
      <c r="B30" s="24"/>
      <c r="C30" s="207" t="s">
        <v>90</v>
      </c>
      <c r="D30" s="207"/>
      <c r="E30" s="43">
        <v>0</v>
      </c>
      <c r="F30" s="38"/>
      <c r="G30" s="28">
        <f t="shared" si="0"/>
        <v>0</v>
      </c>
      <c r="H30" s="39"/>
      <c r="I30" s="28">
        <f t="shared" si="1"/>
        <v>0</v>
      </c>
      <c r="K30" s="34"/>
      <c r="L30" s="34"/>
      <c r="M30" s="28"/>
      <c r="N30" s="35"/>
      <c r="O30" s="28"/>
      <c r="P30" s="27"/>
    </row>
    <row r="31" spans="2:16" ht="15">
      <c r="B31" s="24"/>
      <c r="C31" s="207" t="s">
        <v>89</v>
      </c>
      <c r="D31" s="207"/>
      <c r="E31" s="43">
        <v>2</v>
      </c>
      <c r="F31" s="38"/>
      <c r="G31" s="28">
        <f t="shared" si="0"/>
        <v>0</v>
      </c>
      <c r="H31" s="39"/>
      <c r="I31" s="28">
        <f t="shared" si="1"/>
        <v>0</v>
      </c>
      <c r="K31" s="34"/>
      <c r="L31" s="34"/>
      <c r="M31" s="28"/>
      <c r="N31" s="35"/>
      <c r="O31" s="28"/>
      <c r="P31" s="27"/>
    </row>
    <row r="32" spans="2:16" ht="15">
      <c r="B32" s="24"/>
      <c r="C32" s="207" t="s">
        <v>88</v>
      </c>
      <c r="D32" s="207"/>
      <c r="E32" s="43">
        <f>E30+E31</f>
        <v>2</v>
      </c>
      <c r="F32" s="38"/>
      <c r="G32" s="28">
        <f t="shared" si="0"/>
        <v>0</v>
      </c>
      <c r="H32" s="39"/>
      <c r="I32" s="28">
        <f t="shared" si="1"/>
        <v>0</v>
      </c>
      <c r="K32" s="34"/>
      <c r="L32" s="34"/>
      <c r="M32" s="28"/>
      <c r="N32" s="35"/>
      <c r="O32" s="28"/>
      <c r="P32" s="27"/>
    </row>
    <row r="33" spans="2:16" ht="15">
      <c r="B33" s="24"/>
      <c r="C33" s="207" t="s">
        <v>60</v>
      </c>
      <c r="D33" s="207"/>
      <c r="E33" s="43">
        <v>1</v>
      </c>
      <c r="F33" s="38"/>
      <c r="G33" s="28">
        <f t="shared" si="0"/>
        <v>0</v>
      </c>
      <c r="H33" s="39"/>
      <c r="I33" s="28">
        <f t="shared" si="1"/>
        <v>0</v>
      </c>
      <c r="K33" s="34"/>
      <c r="L33" s="34"/>
      <c r="M33" s="28"/>
      <c r="N33" s="35"/>
      <c r="O33" s="28"/>
      <c r="P33" s="27"/>
    </row>
    <row r="34" spans="2:15" ht="15">
      <c r="B34" s="40"/>
      <c r="C34" s="40" t="s">
        <v>2</v>
      </c>
      <c r="D34" s="41"/>
      <c r="E34" s="41"/>
      <c r="F34" s="41"/>
      <c r="G34" s="42">
        <f>SUM(G7:G33)</f>
        <v>0</v>
      </c>
      <c r="H34" s="31"/>
      <c r="I34" s="42">
        <f>SUM(I7:I33)</f>
        <v>0</v>
      </c>
      <c r="K34" s="34"/>
      <c r="L34" s="28"/>
      <c r="M34" s="28"/>
      <c r="N34" s="28"/>
      <c r="O34" s="28"/>
    </row>
    <row r="35" spans="3:16" ht="15">
      <c r="C35" s="20"/>
      <c r="F35" s="13"/>
      <c r="G35" s="13"/>
      <c r="H35" s="13"/>
      <c r="I35" s="22"/>
      <c r="K35" s="32"/>
      <c r="L35" s="32"/>
      <c r="M35" s="32"/>
      <c r="N35" s="32"/>
      <c r="O35" s="32"/>
      <c r="P35" s="29"/>
    </row>
    <row r="36" spans="3:15" ht="15">
      <c r="C36" s="20"/>
      <c r="F36" s="13"/>
      <c r="G36" s="13"/>
      <c r="H36" s="13"/>
      <c r="I36" s="22"/>
      <c r="K36" s="32"/>
      <c r="L36" s="32"/>
      <c r="M36" s="32"/>
      <c r="N36" s="32"/>
      <c r="O36" s="32"/>
    </row>
    <row r="37" spans="2:15" ht="15">
      <c r="B37" s="25"/>
      <c r="C37" s="8"/>
      <c r="F37" s="7" t="s">
        <v>3</v>
      </c>
      <c r="K37" s="32"/>
      <c r="L37" s="32"/>
      <c r="M37" s="32"/>
      <c r="N37" s="32"/>
      <c r="O37" s="32"/>
    </row>
    <row r="38" spans="2:15" ht="15">
      <c r="B38" s="15"/>
      <c r="C38" s="8"/>
      <c r="F38" s="9" t="s">
        <v>4</v>
      </c>
      <c r="G38" s="10"/>
      <c r="H38" s="10"/>
      <c r="I38" s="11">
        <f>I34+G34</f>
        <v>0</v>
      </c>
      <c r="K38" s="32"/>
      <c r="L38" s="28"/>
      <c r="M38" s="32"/>
      <c r="N38" s="35"/>
      <c r="O38" s="22"/>
    </row>
    <row r="39" spans="2:15" ht="15">
      <c r="B39" s="19"/>
      <c r="C39" s="8"/>
      <c r="F39" s="12" t="s">
        <v>5</v>
      </c>
      <c r="G39" s="13"/>
      <c r="H39" s="13"/>
      <c r="I39" s="14">
        <f>I38*0.21</f>
        <v>0</v>
      </c>
      <c r="K39" s="32"/>
      <c r="L39" s="32"/>
      <c r="M39" s="32"/>
      <c r="N39" s="32"/>
      <c r="O39" s="32"/>
    </row>
    <row r="40" spans="3:15" ht="15">
      <c r="C40" s="8"/>
      <c r="F40" s="16" t="s">
        <v>6</v>
      </c>
      <c r="G40" s="17"/>
      <c r="H40" s="17"/>
      <c r="I40" s="18">
        <f>I38+I39</f>
        <v>0</v>
      </c>
      <c r="K40" s="32"/>
      <c r="L40" s="32"/>
      <c r="M40" s="32"/>
      <c r="N40" s="32"/>
      <c r="O40" s="32"/>
    </row>
    <row r="41" spans="3:15" ht="15">
      <c r="C41" s="20"/>
      <c r="F41" s="21"/>
      <c r="G41" s="1"/>
      <c r="H41" s="1"/>
      <c r="I41" s="1"/>
      <c r="K41" s="32"/>
      <c r="L41" s="32"/>
      <c r="M41" s="32"/>
      <c r="N41" s="32"/>
      <c r="O41" s="32"/>
    </row>
    <row r="42" spans="3:9" ht="15">
      <c r="C42" s="20"/>
      <c r="D42" s="30"/>
      <c r="E42" s="30"/>
      <c r="F42" s="13"/>
      <c r="G42" s="13"/>
      <c r="H42" s="13"/>
      <c r="I42" s="22"/>
    </row>
    <row r="43" spans="3:9" ht="15">
      <c r="C43" s="20"/>
      <c r="F43" s="13"/>
      <c r="G43" s="13"/>
      <c r="H43" s="13"/>
      <c r="I43" s="22"/>
    </row>
    <row r="44" spans="3:9" ht="15">
      <c r="C44" s="20"/>
      <c r="D44" s="29"/>
      <c r="E44" s="29"/>
      <c r="F44" s="13"/>
      <c r="G44" s="13"/>
      <c r="H44" s="13"/>
      <c r="I44" s="22"/>
    </row>
    <row r="45" spans="4:9" ht="15">
      <c r="D45" s="29"/>
      <c r="E45" s="29"/>
      <c r="F45" s="1"/>
      <c r="G45" s="1"/>
      <c r="H45" s="1"/>
      <c r="I45" s="1"/>
    </row>
    <row r="46" spans="4:5" ht="15">
      <c r="D46" s="29"/>
      <c r="E46" s="29"/>
    </row>
    <row r="47" spans="4:5" ht="15">
      <c r="D47" s="29"/>
      <c r="E47" s="29"/>
    </row>
  </sheetData>
  <mergeCells count="26">
    <mergeCell ref="C28:D28"/>
    <mergeCell ref="C29:D29"/>
    <mergeCell ref="C33:D33"/>
    <mergeCell ref="C19:D19"/>
    <mergeCell ref="C20:D20"/>
    <mergeCell ref="C21:D21"/>
    <mergeCell ref="C24:D24"/>
    <mergeCell ref="C25:D25"/>
    <mergeCell ref="C26:D26"/>
    <mergeCell ref="C27:D27"/>
    <mergeCell ref="C32:D32"/>
    <mergeCell ref="C30:D30"/>
    <mergeCell ref="C31:D31"/>
    <mergeCell ref="C23:D23"/>
    <mergeCell ref="C18:D18"/>
    <mergeCell ref="C7:D7"/>
    <mergeCell ref="C8:D8"/>
    <mergeCell ref="C9:D9"/>
    <mergeCell ref="C10:D10"/>
    <mergeCell ref="C11:D11"/>
    <mergeCell ref="C13:D13"/>
    <mergeCell ref="C14:D14"/>
    <mergeCell ref="C15:D15"/>
    <mergeCell ref="C16:D16"/>
    <mergeCell ref="C17:D17"/>
    <mergeCell ref="C12:D12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zoomScale="90" zoomScaleNormal="90" workbookViewId="0" topLeftCell="A1">
      <selection activeCell="C12" sqref="C12:D12"/>
    </sheetView>
  </sheetViews>
  <sheetFormatPr defaultColWidth="9.140625" defaultRowHeight="15"/>
  <cols>
    <col min="1" max="1" width="1.1484375" style="0" customWidth="1"/>
    <col min="2" max="2" width="6.00390625" style="0" customWidth="1"/>
    <col min="3" max="3" width="22.140625" style="0" customWidth="1"/>
    <col min="4" max="4" width="28.57421875" style="0" customWidth="1"/>
    <col min="5" max="5" width="9.00390625" style="0" bestFit="1" customWidth="1"/>
    <col min="6" max="6" width="12.28125" style="0" customWidth="1"/>
    <col min="7" max="7" width="16.421875" style="0" bestFit="1" customWidth="1"/>
    <col min="8" max="8" width="13.57421875" style="0" bestFit="1" customWidth="1"/>
    <col min="9" max="9" width="16.421875" style="0" customWidth="1"/>
    <col min="10" max="10" width="3.00390625" style="0" customWidth="1"/>
    <col min="11" max="11" width="21.57421875" style="0" customWidth="1"/>
    <col min="12" max="12" width="11.8515625" style="0" customWidth="1"/>
    <col min="13" max="14" width="14.57421875" style="0" customWidth="1"/>
    <col min="15" max="15" width="14.8515625" style="0" customWidth="1"/>
    <col min="16" max="16" width="25.8515625" style="0" bestFit="1" customWidth="1"/>
    <col min="17" max="17" width="20.8515625" style="0" bestFit="1" customWidth="1"/>
  </cols>
  <sheetData>
    <row r="1" spans="3:5" ht="5.25" customHeight="1">
      <c r="C1" s="1"/>
      <c r="D1" s="1"/>
      <c r="E1" s="1"/>
    </row>
    <row r="2" spans="2:15" ht="15" customHeight="1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5" ht="15" customHeight="1">
      <c r="B3" s="1"/>
      <c r="C3" s="1"/>
      <c r="D3" s="177" t="s">
        <v>13</v>
      </c>
      <c r="E3" s="179">
        <v>8</v>
      </c>
      <c r="F3" s="2"/>
      <c r="G3" s="178" t="s">
        <v>53</v>
      </c>
      <c r="H3" s="182">
        <v>50</v>
      </c>
      <c r="I3" s="1"/>
      <c r="K3" s="32"/>
      <c r="L3" s="32"/>
      <c r="M3" s="32"/>
      <c r="N3" s="32"/>
      <c r="O3" s="32"/>
    </row>
    <row r="4" spans="2:15" ht="15" customHeight="1">
      <c r="B4" s="1"/>
      <c r="C4" s="1"/>
      <c r="D4" s="181"/>
      <c r="E4" s="181"/>
      <c r="F4" s="181"/>
      <c r="G4" s="181"/>
      <c r="H4" s="181"/>
      <c r="I4" s="181"/>
      <c r="K4" s="32"/>
      <c r="L4" s="32"/>
      <c r="M4" s="32"/>
      <c r="N4" s="32"/>
      <c r="O4" s="32"/>
    </row>
    <row r="5" spans="2:15" ht="15">
      <c r="B5" s="23" t="s">
        <v>76</v>
      </c>
      <c r="C5" s="23"/>
      <c r="D5" s="23"/>
      <c r="E5" s="23"/>
      <c r="F5" s="23"/>
      <c r="G5" s="23"/>
      <c r="H5" s="23"/>
      <c r="I5" s="23"/>
      <c r="K5" s="37"/>
      <c r="L5" s="37"/>
      <c r="M5" s="37"/>
      <c r="N5" s="37"/>
      <c r="O5" s="37"/>
    </row>
    <row r="6" spans="2:16" ht="15">
      <c r="B6" s="4"/>
      <c r="C6" s="5" t="s">
        <v>1</v>
      </c>
      <c r="D6" s="5"/>
      <c r="E6" s="5" t="s">
        <v>0</v>
      </c>
      <c r="F6" s="5" t="s">
        <v>7</v>
      </c>
      <c r="G6" s="5" t="s">
        <v>8</v>
      </c>
      <c r="H6" s="5" t="s">
        <v>9</v>
      </c>
      <c r="I6" s="6" t="s">
        <v>10</v>
      </c>
      <c r="K6" s="36"/>
      <c r="L6" s="33"/>
      <c r="M6" s="33"/>
      <c r="N6" s="33"/>
      <c r="O6" s="33"/>
      <c r="P6" s="26"/>
    </row>
    <row r="7" spans="2:16" ht="15">
      <c r="B7" s="24"/>
      <c r="C7" s="207" t="s">
        <v>105</v>
      </c>
      <c r="D7" s="207"/>
      <c r="E7" s="180">
        <f>IF($E$3&lt;=8,$H$3,0)</f>
        <v>50</v>
      </c>
      <c r="F7" s="38"/>
      <c r="G7" s="28">
        <f aca="true" t="shared" si="0" ref="G7:G32">F7*E7</f>
        <v>0</v>
      </c>
      <c r="H7" s="39"/>
      <c r="I7" s="28">
        <f aca="true" t="shared" si="1" ref="I7:I32">H7*E7</f>
        <v>0</v>
      </c>
      <c r="K7" s="34"/>
      <c r="L7" s="34"/>
      <c r="M7" s="28"/>
      <c r="N7" s="35"/>
      <c r="O7" s="28"/>
      <c r="P7" s="27"/>
    </row>
    <row r="8" spans="2:16" ht="15">
      <c r="B8" s="24"/>
      <c r="C8" s="207" t="s">
        <v>106</v>
      </c>
      <c r="D8" s="207"/>
      <c r="E8" s="180">
        <f>IF($E$3&gt;8,IF($E$3&lt;=12,$H$3,0),0)</f>
        <v>0</v>
      </c>
      <c r="F8" s="38"/>
      <c r="G8" s="28">
        <f t="shared" si="0"/>
        <v>0</v>
      </c>
      <c r="H8" s="39"/>
      <c r="I8" s="28">
        <f t="shared" si="1"/>
        <v>0</v>
      </c>
      <c r="K8" s="34"/>
      <c r="L8" s="34"/>
      <c r="M8" s="28"/>
      <c r="N8" s="35"/>
      <c r="O8" s="28"/>
      <c r="P8" s="27"/>
    </row>
    <row r="9" spans="2:16" ht="15">
      <c r="B9" s="24"/>
      <c r="C9" s="207" t="s">
        <v>107</v>
      </c>
      <c r="D9" s="207"/>
      <c r="E9" s="180">
        <f>IF($E$3&gt;12,IF($E$3&lt;=24,$H$3,0),0)</f>
        <v>0</v>
      </c>
      <c r="F9" s="38"/>
      <c r="G9" s="28">
        <f t="shared" si="0"/>
        <v>0</v>
      </c>
      <c r="H9" s="39"/>
      <c r="I9" s="28">
        <f t="shared" si="1"/>
        <v>0</v>
      </c>
      <c r="K9" s="34"/>
      <c r="L9" s="34"/>
      <c r="M9" s="28"/>
      <c r="N9" s="35"/>
      <c r="O9" s="28"/>
      <c r="P9" s="27"/>
    </row>
    <row r="10" spans="2:16" ht="15">
      <c r="B10" s="24"/>
      <c r="C10" s="207" t="s">
        <v>108</v>
      </c>
      <c r="D10" s="207"/>
      <c r="E10" s="180">
        <f>IF($E$3&gt;24,IF($E$3&lt;=48,$H$3,0),0)</f>
        <v>0</v>
      </c>
      <c r="F10" s="38"/>
      <c r="G10" s="28">
        <f t="shared" si="0"/>
        <v>0</v>
      </c>
      <c r="H10" s="39"/>
      <c r="I10" s="28">
        <f t="shared" si="1"/>
        <v>0</v>
      </c>
      <c r="K10" s="34"/>
      <c r="L10" s="34"/>
      <c r="M10" s="28"/>
      <c r="N10" s="35"/>
      <c r="O10" s="28"/>
      <c r="P10" s="27"/>
    </row>
    <row r="11" spans="2:16" ht="15">
      <c r="B11" s="24"/>
      <c r="C11" s="207" t="s">
        <v>102</v>
      </c>
      <c r="D11" s="207"/>
      <c r="E11" s="183">
        <v>2</v>
      </c>
      <c r="F11" s="38"/>
      <c r="G11" s="28">
        <f t="shared" si="0"/>
        <v>0</v>
      </c>
      <c r="H11" s="39"/>
      <c r="I11" s="28">
        <f t="shared" si="1"/>
        <v>0</v>
      </c>
      <c r="K11" s="34"/>
      <c r="L11" s="34"/>
      <c r="M11" s="28"/>
      <c r="N11" s="35"/>
      <c r="O11" s="28"/>
      <c r="P11" s="27"/>
    </row>
    <row r="12" spans="2:16" ht="14.45">
      <c r="B12" s="24"/>
      <c r="C12" s="207" t="s">
        <v>103</v>
      </c>
      <c r="D12" s="207"/>
      <c r="E12" s="180">
        <f>E11</f>
        <v>2</v>
      </c>
      <c r="F12" s="38"/>
      <c r="G12" s="28">
        <f t="shared" si="0"/>
        <v>0</v>
      </c>
      <c r="H12" s="39"/>
      <c r="I12" s="28">
        <f t="shared" si="1"/>
        <v>0</v>
      </c>
      <c r="K12" s="34"/>
      <c r="L12" s="34"/>
      <c r="M12" s="28"/>
      <c r="N12" s="35"/>
      <c r="O12" s="28"/>
      <c r="P12" s="27"/>
    </row>
    <row r="13" spans="2:16" ht="15">
      <c r="B13" s="24"/>
      <c r="C13" s="207" t="s">
        <v>104</v>
      </c>
      <c r="D13" s="207"/>
      <c r="E13" s="180">
        <f>CEILING($E$3/48,1)</f>
        <v>1</v>
      </c>
      <c r="F13" s="38"/>
      <c r="G13" s="28">
        <f t="shared" si="0"/>
        <v>0</v>
      </c>
      <c r="H13" s="39"/>
      <c r="I13" s="28">
        <f t="shared" si="1"/>
        <v>0</v>
      </c>
      <c r="K13" s="34"/>
      <c r="L13" s="34"/>
      <c r="M13" s="28"/>
      <c r="N13" s="35"/>
      <c r="O13" s="28"/>
      <c r="P13" s="27"/>
    </row>
    <row r="14" spans="2:16" ht="15">
      <c r="B14" s="24"/>
      <c r="C14" s="207" t="s">
        <v>56</v>
      </c>
      <c r="D14" s="207"/>
      <c r="E14" s="180">
        <f>CEILING($E$3/12,1)</f>
        <v>1</v>
      </c>
      <c r="F14" s="38"/>
      <c r="G14" s="28">
        <f t="shared" si="0"/>
        <v>0</v>
      </c>
      <c r="H14" s="39"/>
      <c r="I14" s="28">
        <f t="shared" si="1"/>
        <v>0</v>
      </c>
      <c r="K14" s="34"/>
      <c r="L14" s="34"/>
      <c r="M14" s="28"/>
      <c r="N14" s="35"/>
      <c r="O14" s="28"/>
      <c r="P14" s="27"/>
    </row>
    <row r="15" spans="2:16" ht="15">
      <c r="B15" s="24"/>
      <c r="C15" s="207" t="s">
        <v>101</v>
      </c>
      <c r="D15" s="207"/>
      <c r="E15" s="180">
        <f>0.5*$E$3</f>
        <v>4</v>
      </c>
      <c r="F15" s="38"/>
      <c r="G15" s="28">
        <f t="shared" si="0"/>
        <v>0</v>
      </c>
      <c r="H15" s="39"/>
      <c r="I15" s="28">
        <f t="shared" si="1"/>
        <v>0</v>
      </c>
      <c r="K15" s="34"/>
      <c r="L15" s="34"/>
      <c r="M15" s="28"/>
      <c r="N15" s="35"/>
      <c r="O15" s="28"/>
      <c r="P15" s="27"/>
    </row>
    <row r="16" spans="2:16" ht="15">
      <c r="B16" s="24"/>
      <c r="C16" s="207" t="s">
        <v>109</v>
      </c>
      <c r="D16" s="207"/>
      <c r="E16" s="180">
        <f>1*$E$3</f>
        <v>8</v>
      </c>
      <c r="F16" s="38"/>
      <c r="G16" s="28">
        <f t="shared" si="0"/>
        <v>0</v>
      </c>
      <c r="H16" s="39"/>
      <c r="I16" s="28">
        <f t="shared" si="1"/>
        <v>0</v>
      </c>
      <c r="K16" s="34"/>
      <c r="L16" s="34"/>
      <c r="M16" s="28"/>
      <c r="N16" s="35"/>
      <c r="O16" s="28"/>
      <c r="P16" s="27"/>
    </row>
    <row r="17" spans="2:16" ht="15">
      <c r="B17" s="24"/>
      <c r="C17" s="207" t="s">
        <v>11</v>
      </c>
      <c r="D17" s="207"/>
      <c r="E17" s="180">
        <f>1*$E$3</f>
        <v>8</v>
      </c>
      <c r="F17" s="38"/>
      <c r="G17" s="28">
        <f t="shared" si="0"/>
        <v>0</v>
      </c>
      <c r="H17" s="39"/>
      <c r="I17" s="28">
        <f t="shared" si="1"/>
        <v>0</v>
      </c>
      <c r="K17" s="34"/>
      <c r="L17" s="34"/>
      <c r="M17" s="28"/>
      <c r="N17" s="35"/>
      <c r="O17" s="28"/>
      <c r="P17" s="27"/>
    </row>
    <row r="18" spans="2:16" ht="15">
      <c r="B18" s="24"/>
      <c r="C18" s="207" t="s">
        <v>12</v>
      </c>
      <c r="D18" s="207"/>
      <c r="E18" s="180">
        <f>1*$E$3</f>
        <v>8</v>
      </c>
      <c r="F18" s="38"/>
      <c r="G18" s="28">
        <f t="shared" si="0"/>
        <v>0</v>
      </c>
      <c r="H18" s="39"/>
      <c r="I18" s="28">
        <f t="shared" si="1"/>
        <v>0</v>
      </c>
      <c r="K18" s="34"/>
      <c r="L18" s="34"/>
      <c r="M18" s="28"/>
      <c r="N18" s="35"/>
      <c r="O18" s="28"/>
      <c r="P18" s="27"/>
    </row>
    <row r="19" spans="2:16" ht="15">
      <c r="B19" s="24"/>
      <c r="C19" s="207" t="s">
        <v>54</v>
      </c>
      <c r="D19" s="207"/>
      <c r="E19" s="180">
        <f>1*$E$3</f>
        <v>8</v>
      </c>
      <c r="F19" s="38"/>
      <c r="G19" s="28">
        <f t="shared" si="0"/>
        <v>0</v>
      </c>
      <c r="H19" s="39"/>
      <c r="I19" s="28">
        <f t="shared" si="1"/>
        <v>0</v>
      </c>
      <c r="K19" s="34"/>
      <c r="L19" s="34"/>
      <c r="M19" s="28"/>
      <c r="N19" s="35"/>
      <c r="O19" s="28"/>
      <c r="P19" s="27"/>
    </row>
    <row r="20" spans="2:16" ht="15">
      <c r="B20" s="24"/>
      <c r="C20" s="207" t="s">
        <v>61</v>
      </c>
      <c r="D20" s="207"/>
      <c r="E20" s="180">
        <f>E13</f>
        <v>1</v>
      </c>
      <c r="F20" s="38"/>
      <c r="G20" s="28">
        <f t="shared" si="0"/>
        <v>0</v>
      </c>
      <c r="H20" s="39"/>
      <c r="I20" s="28">
        <f t="shared" si="1"/>
        <v>0</v>
      </c>
      <c r="K20" s="34"/>
      <c r="L20" s="34"/>
      <c r="M20" s="28"/>
      <c r="N20" s="35"/>
      <c r="O20" s="28"/>
      <c r="P20" s="27"/>
    </row>
    <row r="21" spans="2:16" ht="15">
      <c r="B21" s="24"/>
      <c r="C21" s="207" t="s">
        <v>55</v>
      </c>
      <c r="D21" s="207"/>
      <c r="E21" s="180">
        <f>E20+E13</f>
        <v>2</v>
      </c>
      <c r="F21" s="38"/>
      <c r="G21" s="28">
        <f t="shared" si="0"/>
        <v>0</v>
      </c>
      <c r="H21" s="39"/>
      <c r="I21" s="28">
        <f t="shared" si="1"/>
        <v>0</v>
      </c>
      <c r="K21" s="34"/>
      <c r="L21" s="34"/>
      <c r="M21" s="28"/>
      <c r="N21" s="35"/>
      <c r="O21" s="28"/>
      <c r="P21" s="27"/>
    </row>
    <row r="22" spans="2:16" ht="14.45">
      <c r="B22" s="24"/>
      <c r="C22" s="193"/>
      <c r="D22" s="193"/>
      <c r="E22" s="43"/>
      <c r="F22" s="38"/>
      <c r="G22" s="28"/>
      <c r="H22" s="39"/>
      <c r="I22" s="28"/>
      <c r="K22" s="34"/>
      <c r="L22" s="34"/>
      <c r="M22" s="28"/>
      <c r="N22" s="35"/>
      <c r="O22" s="28"/>
      <c r="P22" s="27"/>
    </row>
    <row r="23" spans="2:16" ht="15">
      <c r="B23" s="24"/>
      <c r="C23" s="207" t="s">
        <v>57</v>
      </c>
      <c r="D23" s="207"/>
      <c r="E23" s="43">
        <v>40</v>
      </c>
      <c r="F23" s="38"/>
      <c r="G23" s="28">
        <f>F23*E23</f>
        <v>0</v>
      </c>
      <c r="H23" s="39"/>
      <c r="I23" s="28">
        <f>H23*E23</f>
        <v>0</v>
      </c>
      <c r="K23" s="34"/>
      <c r="L23" s="34"/>
      <c r="M23" s="28"/>
      <c r="N23" s="35"/>
      <c r="O23" s="28"/>
      <c r="P23" s="27"/>
    </row>
    <row r="24" spans="2:16" ht="15">
      <c r="B24" s="24"/>
      <c r="C24" s="207" t="s">
        <v>62</v>
      </c>
      <c r="D24" s="207"/>
      <c r="E24" s="43">
        <v>0</v>
      </c>
      <c r="F24" s="38"/>
      <c r="G24" s="28">
        <f t="shared" si="0"/>
        <v>0</v>
      </c>
      <c r="H24" s="39"/>
      <c r="I24" s="28">
        <f t="shared" si="1"/>
        <v>0</v>
      </c>
      <c r="K24" s="34"/>
      <c r="L24" s="34"/>
      <c r="M24" s="28"/>
      <c r="N24" s="35"/>
      <c r="O24" s="28"/>
      <c r="P24" s="27"/>
    </row>
    <row r="25" spans="2:16" ht="15">
      <c r="B25" s="24"/>
      <c r="C25" s="207" t="s">
        <v>86</v>
      </c>
      <c r="D25" s="207"/>
      <c r="E25" s="43">
        <v>0</v>
      </c>
      <c r="F25" s="38"/>
      <c r="G25" s="28">
        <f t="shared" si="0"/>
        <v>0</v>
      </c>
      <c r="H25" s="39"/>
      <c r="I25" s="28">
        <f t="shared" si="1"/>
        <v>0</v>
      </c>
      <c r="K25" s="34"/>
      <c r="L25" s="34"/>
      <c r="M25" s="28"/>
      <c r="N25" s="35"/>
      <c r="O25" s="28"/>
      <c r="P25" s="27"/>
    </row>
    <row r="26" spans="2:16" ht="15">
      <c r="B26" s="24"/>
      <c r="C26" s="207" t="s">
        <v>87</v>
      </c>
      <c r="D26" s="207"/>
      <c r="E26" s="43">
        <v>5</v>
      </c>
      <c r="F26" s="38"/>
      <c r="G26" s="28">
        <f t="shared" si="0"/>
        <v>0</v>
      </c>
      <c r="H26" s="39"/>
      <c r="I26" s="28">
        <f t="shared" si="1"/>
        <v>0</v>
      </c>
      <c r="K26" s="34"/>
      <c r="L26" s="34"/>
      <c r="M26" s="28"/>
      <c r="N26" s="35"/>
      <c r="O26" s="28"/>
      <c r="P26" s="27"/>
    </row>
    <row r="27" spans="2:16" ht="15">
      <c r="B27" s="24"/>
      <c r="C27" s="207" t="s">
        <v>59</v>
      </c>
      <c r="D27" s="207"/>
      <c r="E27" s="43">
        <v>0</v>
      </c>
      <c r="F27" s="38"/>
      <c r="G27" s="28">
        <f t="shared" si="0"/>
        <v>0</v>
      </c>
      <c r="H27" s="39"/>
      <c r="I27" s="28">
        <f t="shared" si="1"/>
        <v>0</v>
      </c>
      <c r="K27" s="34"/>
      <c r="L27" s="34"/>
      <c r="M27" s="28"/>
      <c r="N27" s="35"/>
      <c r="O27" s="28"/>
      <c r="P27" s="27"/>
    </row>
    <row r="28" spans="2:16" ht="15">
      <c r="B28" s="24"/>
      <c r="C28" s="207" t="s">
        <v>82</v>
      </c>
      <c r="D28" s="207"/>
      <c r="E28" s="43">
        <v>1</v>
      </c>
      <c r="F28" s="38"/>
      <c r="G28" s="28">
        <f t="shared" si="0"/>
        <v>0</v>
      </c>
      <c r="H28" s="39"/>
      <c r="I28" s="28">
        <f t="shared" si="1"/>
        <v>0</v>
      </c>
      <c r="K28" s="34"/>
      <c r="L28" s="34"/>
      <c r="M28" s="28"/>
      <c r="N28" s="35"/>
      <c r="O28" s="28"/>
      <c r="P28" s="27"/>
    </row>
    <row r="29" spans="2:16" ht="15">
      <c r="B29" s="24"/>
      <c r="C29" s="207" t="s">
        <v>90</v>
      </c>
      <c r="D29" s="207"/>
      <c r="E29" s="43">
        <v>0</v>
      </c>
      <c r="F29" s="38"/>
      <c r="G29" s="28">
        <f t="shared" si="0"/>
        <v>0</v>
      </c>
      <c r="H29" s="39"/>
      <c r="I29" s="28">
        <f t="shared" si="1"/>
        <v>0</v>
      </c>
      <c r="K29" s="34"/>
      <c r="L29" s="34"/>
      <c r="M29" s="28"/>
      <c r="N29" s="35"/>
      <c r="O29" s="28"/>
      <c r="P29" s="27"/>
    </row>
    <row r="30" spans="2:16" ht="15">
      <c r="B30" s="24"/>
      <c r="C30" s="207" t="s">
        <v>89</v>
      </c>
      <c r="D30" s="207"/>
      <c r="E30" s="43">
        <v>1</v>
      </c>
      <c r="F30" s="38"/>
      <c r="G30" s="28">
        <f t="shared" si="0"/>
        <v>0</v>
      </c>
      <c r="H30" s="39"/>
      <c r="I30" s="28">
        <f t="shared" si="1"/>
        <v>0</v>
      </c>
      <c r="K30" s="34"/>
      <c r="L30" s="34"/>
      <c r="M30" s="28"/>
      <c r="N30" s="35"/>
      <c r="O30" s="28"/>
      <c r="P30" s="27"/>
    </row>
    <row r="31" spans="2:16" ht="15">
      <c r="B31" s="24"/>
      <c r="C31" s="207" t="s">
        <v>88</v>
      </c>
      <c r="D31" s="207"/>
      <c r="E31" s="43">
        <f>E29+E30</f>
        <v>1</v>
      </c>
      <c r="F31" s="38"/>
      <c r="G31" s="28">
        <f t="shared" si="0"/>
        <v>0</v>
      </c>
      <c r="H31" s="39"/>
      <c r="I31" s="28">
        <f t="shared" si="1"/>
        <v>0</v>
      </c>
      <c r="K31" s="34"/>
      <c r="L31" s="34"/>
      <c r="M31" s="28"/>
      <c r="N31" s="35"/>
      <c r="O31" s="28"/>
      <c r="P31" s="27"/>
    </row>
    <row r="32" spans="2:16" ht="15">
      <c r="B32" s="24"/>
      <c r="C32" s="207" t="s">
        <v>60</v>
      </c>
      <c r="D32" s="207"/>
      <c r="E32" s="43">
        <v>1</v>
      </c>
      <c r="F32" s="38"/>
      <c r="G32" s="28">
        <f t="shared" si="0"/>
        <v>0</v>
      </c>
      <c r="H32" s="39"/>
      <c r="I32" s="28">
        <f t="shared" si="1"/>
        <v>0</v>
      </c>
      <c r="K32" s="34"/>
      <c r="L32" s="34"/>
      <c r="M32" s="28"/>
      <c r="N32" s="35"/>
      <c r="O32" s="28"/>
      <c r="P32" s="27"/>
    </row>
    <row r="33" spans="2:15" ht="15">
      <c r="B33" s="40"/>
      <c r="C33" s="40" t="s">
        <v>2</v>
      </c>
      <c r="D33" s="41"/>
      <c r="E33" s="41"/>
      <c r="F33" s="41"/>
      <c r="G33" s="42">
        <f>SUM(G7:G32)</f>
        <v>0</v>
      </c>
      <c r="H33" s="31"/>
      <c r="I33" s="42">
        <f>SUM(I7:I32)</f>
        <v>0</v>
      </c>
      <c r="K33" s="34"/>
      <c r="L33" s="28"/>
      <c r="M33" s="28"/>
      <c r="N33" s="28"/>
      <c r="O33" s="28"/>
    </row>
    <row r="34" spans="3:16" ht="15">
      <c r="C34" s="20"/>
      <c r="F34" s="13"/>
      <c r="G34" s="13"/>
      <c r="H34" s="13"/>
      <c r="I34" s="22"/>
      <c r="K34" s="32"/>
      <c r="L34" s="32"/>
      <c r="M34" s="32"/>
      <c r="N34" s="32"/>
      <c r="O34" s="32"/>
      <c r="P34" s="29"/>
    </row>
    <row r="35" spans="3:15" ht="15">
      <c r="C35" s="20"/>
      <c r="F35" s="13"/>
      <c r="G35" s="13"/>
      <c r="H35" s="13"/>
      <c r="I35" s="22"/>
      <c r="K35" s="32"/>
      <c r="L35" s="32"/>
      <c r="M35" s="32"/>
      <c r="N35" s="32"/>
      <c r="O35" s="32"/>
    </row>
    <row r="36" spans="2:15" ht="15">
      <c r="B36" s="25"/>
      <c r="C36" s="8"/>
      <c r="F36" s="7" t="s">
        <v>3</v>
      </c>
      <c r="K36" s="32"/>
      <c r="L36" s="32"/>
      <c r="M36" s="32"/>
      <c r="N36" s="32"/>
      <c r="O36" s="32"/>
    </row>
    <row r="37" spans="2:15" ht="15">
      <c r="B37" s="15"/>
      <c r="C37" s="8"/>
      <c r="F37" s="9" t="s">
        <v>4</v>
      </c>
      <c r="G37" s="10"/>
      <c r="H37" s="10"/>
      <c r="I37" s="11">
        <f>I33+G33</f>
        <v>0</v>
      </c>
      <c r="K37" s="32"/>
      <c r="L37" s="28"/>
      <c r="M37" s="32"/>
      <c r="N37" s="35"/>
      <c r="O37" s="22"/>
    </row>
    <row r="38" spans="2:15" ht="15">
      <c r="B38" s="19"/>
      <c r="C38" s="8"/>
      <c r="F38" s="12" t="s">
        <v>5</v>
      </c>
      <c r="G38" s="13"/>
      <c r="H38" s="13"/>
      <c r="I38" s="14">
        <f>I37*0.21</f>
        <v>0</v>
      </c>
      <c r="K38" s="32"/>
      <c r="L38" s="32"/>
      <c r="M38" s="32"/>
      <c r="N38" s="32"/>
      <c r="O38" s="32"/>
    </row>
    <row r="39" spans="3:15" ht="15">
      <c r="C39" s="8"/>
      <c r="F39" s="16" t="s">
        <v>6</v>
      </c>
      <c r="G39" s="17"/>
      <c r="H39" s="17"/>
      <c r="I39" s="18">
        <f>I37+I38</f>
        <v>0</v>
      </c>
      <c r="K39" s="32"/>
      <c r="L39" s="32"/>
      <c r="M39" s="32"/>
      <c r="N39" s="32"/>
      <c r="O39" s="32"/>
    </row>
    <row r="40" spans="3:15" ht="15">
      <c r="C40" s="20"/>
      <c r="F40" s="21"/>
      <c r="G40" s="1"/>
      <c r="H40" s="1"/>
      <c r="I40" s="1"/>
      <c r="K40" s="32"/>
      <c r="L40" s="32"/>
      <c r="M40" s="32"/>
      <c r="N40" s="32"/>
      <c r="O40" s="32"/>
    </row>
    <row r="41" spans="3:9" ht="15">
      <c r="C41" s="20"/>
      <c r="D41" s="30"/>
      <c r="E41" s="30"/>
      <c r="F41" s="13"/>
      <c r="G41" s="13"/>
      <c r="H41" s="13"/>
      <c r="I41" s="22"/>
    </row>
    <row r="42" spans="3:9" ht="15">
      <c r="C42" s="20"/>
      <c r="F42" s="13"/>
      <c r="G42" s="13"/>
      <c r="H42" s="13"/>
      <c r="I42" s="22"/>
    </row>
    <row r="43" spans="3:9" ht="15">
      <c r="C43" s="20"/>
      <c r="D43" s="29"/>
      <c r="E43" s="29"/>
      <c r="F43" s="13"/>
      <c r="G43" s="13"/>
      <c r="H43" s="13"/>
      <c r="I43" s="22"/>
    </row>
    <row r="44" spans="4:9" ht="15">
      <c r="D44" s="29"/>
      <c r="E44" s="29"/>
      <c r="F44" s="1"/>
      <c r="G44" s="1"/>
      <c r="H44" s="1"/>
      <c r="I44" s="1"/>
    </row>
    <row r="45" spans="4:5" ht="15">
      <c r="D45" s="29"/>
      <c r="E45" s="29"/>
    </row>
    <row r="46" spans="4:5" ht="15">
      <c r="D46" s="29"/>
      <c r="E46" s="29"/>
    </row>
  </sheetData>
  <mergeCells count="25">
    <mergeCell ref="C27:D27"/>
    <mergeCell ref="C28:D28"/>
    <mergeCell ref="C32:D32"/>
    <mergeCell ref="C19:D19"/>
    <mergeCell ref="C20:D20"/>
    <mergeCell ref="C21:D21"/>
    <mergeCell ref="C25:D25"/>
    <mergeCell ref="C24:D24"/>
    <mergeCell ref="C23:D23"/>
    <mergeCell ref="C26:D26"/>
    <mergeCell ref="C31:D31"/>
    <mergeCell ref="C29:D29"/>
    <mergeCell ref="C30:D30"/>
    <mergeCell ref="C18:D18"/>
    <mergeCell ref="C7:D7"/>
    <mergeCell ref="C8:D8"/>
    <mergeCell ref="C9:D9"/>
    <mergeCell ref="C10:D10"/>
    <mergeCell ref="C11:D11"/>
    <mergeCell ref="C13:D13"/>
    <mergeCell ref="C14:D14"/>
    <mergeCell ref="C15:D15"/>
    <mergeCell ref="C16:D16"/>
    <mergeCell ref="C17:D17"/>
    <mergeCell ref="C12:D12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zoomScale="90" zoomScaleNormal="90" workbookViewId="0" topLeftCell="A1">
      <selection activeCell="C14" sqref="C14:D14"/>
    </sheetView>
  </sheetViews>
  <sheetFormatPr defaultColWidth="9.140625" defaultRowHeight="15"/>
  <cols>
    <col min="1" max="1" width="1.1484375" style="0" customWidth="1"/>
    <col min="2" max="2" width="6.00390625" style="0" customWidth="1"/>
    <col min="3" max="3" width="22.140625" style="0" customWidth="1"/>
    <col min="4" max="4" width="28.57421875" style="0" customWidth="1"/>
    <col min="5" max="5" width="9.00390625" style="0" bestFit="1" customWidth="1"/>
    <col min="6" max="6" width="12.28125" style="0" customWidth="1"/>
    <col min="7" max="7" width="16.421875" style="0" bestFit="1" customWidth="1"/>
    <col min="8" max="8" width="13.57421875" style="0" bestFit="1" customWidth="1"/>
    <col min="9" max="9" width="16.421875" style="0" customWidth="1"/>
    <col min="10" max="10" width="3.00390625" style="0" customWidth="1"/>
    <col min="11" max="11" width="21.57421875" style="0" customWidth="1"/>
    <col min="12" max="12" width="11.8515625" style="0" customWidth="1"/>
    <col min="13" max="14" width="14.57421875" style="0" customWidth="1"/>
    <col min="15" max="15" width="14.8515625" style="0" customWidth="1"/>
    <col min="16" max="16" width="25.8515625" style="0" bestFit="1" customWidth="1"/>
    <col min="17" max="17" width="20.8515625" style="0" bestFit="1" customWidth="1"/>
  </cols>
  <sheetData>
    <row r="1" spans="3:5" ht="5.25" customHeight="1">
      <c r="C1" s="1"/>
      <c r="D1" s="1"/>
      <c r="E1" s="1"/>
    </row>
    <row r="2" spans="2:15" ht="15" customHeight="1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5" ht="15" customHeight="1">
      <c r="B3" s="1"/>
      <c r="C3" s="1"/>
      <c r="D3" s="177" t="s">
        <v>13</v>
      </c>
      <c r="E3" s="179">
        <v>8</v>
      </c>
      <c r="F3" s="2"/>
      <c r="G3" s="178" t="s">
        <v>53</v>
      </c>
      <c r="H3" s="182">
        <v>95</v>
      </c>
      <c r="I3" s="1"/>
      <c r="K3" s="32"/>
      <c r="L3" s="32"/>
      <c r="M3" s="32"/>
      <c r="N3" s="32"/>
      <c r="O3" s="32"/>
    </row>
    <row r="4" spans="2:15" ht="15" customHeight="1">
      <c r="B4" s="1"/>
      <c r="C4" s="1"/>
      <c r="D4" s="181"/>
      <c r="E4" s="181"/>
      <c r="F4" s="181"/>
      <c r="G4" s="189" t="str">
        <f>IF(RD8!E3&gt;48,"překročen počet vláken","")</f>
        <v/>
      </c>
      <c r="H4" s="181"/>
      <c r="I4" s="181"/>
      <c r="K4" s="32"/>
      <c r="L4" s="32"/>
      <c r="M4" s="32"/>
      <c r="N4" s="32"/>
      <c r="O4" s="32"/>
    </row>
    <row r="5" spans="2:15" ht="15">
      <c r="B5" s="23" t="s">
        <v>77</v>
      </c>
      <c r="C5" s="23"/>
      <c r="D5" s="23"/>
      <c r="E5" s="23"/>
      <c r="F5" s="23"/>
      <c r="G5" s="23"/>
      <c r="H5" s="23"/>
      <c r="I5" s="23"/>
      <c r="K5" s="37"/>
      <c r="L5" s="37"/>
      <c r="M5" s="37"/>
      <c r="N5" s="37"/>
      <c r="O5" s="37"/>
    </row>
    <row r="6" spans="2:16" ht="15">
      <c r="B6" s="4"/>
      <c r="C6" s="5" t="s">
        <v>1</v>
      </c>
      <c r="D6" s="5"/>
      <c r="E6" s="5" t="s">
        <v>0</v>
      </c>
      <c r="F6" s="5" t="s">
        <v>7</v>
      </c>
      <c r="G6" s="5" t="s">
        <v>8</v>
      </c>
      <c r="H6" s="5" t="s">
        <v>9</v>
      </c>
      <c r="I6" s="6" t="s">
        <v>10</v>
      </c>
      <c r="K6" s="36"/>
      <c r="L6" s="33"/>
      <c r="M6" s="33"/>
      <c r="N6" s="33"/>
      <c r="O6" s="33"/>
      <c r="P6" s="26"/>
    </row>
    <row r="7" spans="2:16" ht="15">
      <c r="B7" s="24"/>
      <c r="C7" s="207" t="s">
        <v>105</v>
      </c>
      <c r="D7" s="207"/>
      <c r="E7" s="180">
        <f>IF($E$3&lt;=8,$H$3,0)</f>
        <v>95</v>
      </c>
      <c r="F7" s="38"/>
      <c r="G7" s="28">
        <f aca="true" t="shared" si="0" ref="G7:G33">F7*E7</f>
        <v>0</v>
      </c>
      <c r="H7" s="39"/>
      <c r="I7" s="28">
        <f aca="true" t="shared" si="1" ref="I7:I33">H7*E7</f>
        <v>0</v>
      </c>
      <c r="K7" s="34"/>
      <c r="L7" s="34"/>
      <c r="M7" s="28"/>
      <c r="N7" s="35"/>
      <c r="O7" s="28"/>
      <c r="P7" s="27"/>
    </row>
    <row r="8" spans="2:16" ht="15">
      <c r="B8" s="24"/>
      <c r="C8" s="207" t="s">
        <v>106</v>
      </c>
      <c r="D8" s="207"/>
      <c r="E8" s="180">
        <f>IF($E$3&gt;8,IF($E$3&lt;=12,$H$3,0),0)</f>
        <v>0</v>
      </c>
      <c r="F8" s="38"/>
      <c r="G8" s="28">
        <f t="shared" si="0"/>
        <v>0</v>
      </c>
      <c r="H8" s="39"/>
      <c r="I8" s="28">
        <f t="shared" si="1"/>
        <v>0</v>
      </c>
      <c r="K8" s="34"/>
      <c r="L8" s="34"/>
      <c r="M8" s="28"/>
      <c r="N8" s="35"/>
      <c r="O8" s="28"/>
      <c r="P8" s="27"/>
    </row>
    <row r="9" spans="2:16" ht="15">
      <c r="B9" s="24"/>
      <c r="C9" s="207" t="s">
        <v>107</v>
      </c>
      <c r="D9" s="207"/>
      <c r="E9" s="180">
        <f>IF($E$3&gt;12,IF($E$3&lt;=24,$H$3,0),0)</f>
        <v>0</v>
      </c>
      <c r="F9" s="38"/>
      <c r="G9" s="28">
        <f t="shared" si="0"/>
        <v>0</v>
      </c>
      <c r="H9" s="39"/>
      <c r="I9" s="28">
        <f t="shared" si="1"/>
        <v>0</v>
      </c>
      <c r="K9" s="34"/>
      <c r="L9" s="34"/>
      <c r="M9" s="28"/>
      <c r="N9" s="35"/>
      <c r="O9" s="28"/>
      <c r="P9" s="27"/>
    </row>
    <row r="10" spans="2:16" ht="15">
      <c r="B10" s="24"/>
      <c r="C10" s="207" t="s">
        <v>108</v>
      </c>
      <c r="D10" s="207"/>
      <c r="E10" s="180">
        <f>IF($E$3&gt;24,IF($E$3&lt;=48,$H$3,0),0)</f>
        <v>0</v>
      </c>
      <c r="F10" s="38"/>
      <c r="G10" s="28">
        <f t="shared" si="0"/>
        <v>0</v>
      </c>
      <c r="H10" s="39"/>
      <c r="I10" s="28">
        <f t="shared" si="1"/>
        <v>0</v>
      </c>
      <c r="K10" s="34"/>
      <c r="L10" s="34"/>
      <c r="M10" s="28"/>
      <c r="N10" s="35"/>
      <c r="O10" s="28"/>
      <c r="P10" s="27"/>
    </row>
    <row r="11" spans="2:16" ht="15">
      <c r="B11" s="24"/>
      <c r="C11" s="207" t="s">
        <v>102</v>
      </c>
      <c r="D11" s="207"/>
      <c r="E11" s="183">
        <v>2</v>
      </c>
      <c r="F11" s="38"/>
      <c r="G11" s="28">
        <f t="shared" si="0"/>
        <v>0</v>
      </c>
      <c r="H11" s="39"/>
      <c r="I11" s="28">
        <f t="shared" si="1"/>
        <v>0</v>
      </c>
      <c r="K11" s="34"/>
      <c r="L11" s="34"/>
      <c r="M11" s="28"/>
      <c r="N11" s="35"/>
      <c r="O11" s="28"/>
      <c r="P11" s="27"/>
    </row>
    <row r="12" spans="2:16" ht="14.45">
      <c r="B12" s="24"/>
      <c r="C12" s="207" t="s">
        <v>103</v>
      </c>
      <c r="D12" s="207"/>
      <c r="E12" s="180">
        <f>E11</f>
        <v>2</v>
      </c>
      <c r="F12" s="38"/>
      <c r="G12" s="28">
        <f t="shared" si="0"/>
        <v>0</v>
      </c>
      <c r="H12" s="39"/>
      <c r="I12" s="28">
        <f t="shared" si="1"/>
        <v>0</v>
      </c>
      <c r="K12" s="34"/>
      <c r="L12" s="34"/>
      <c r="M12" s="28"/>
      <c r="N12" s="35"/>
      <c r="O12" s="28"/>
      <c r="P12" s="27"/>
    </row>
    <row r="13" spans="2:16" ht="15">
      <c r="B13" s="24"/>
      <c r="C13" s="207" t="s">
        <v>104</v>
      </c>
      <c r="D13" s="207"/>
      <c r="E13" s="180">
        <f>CEILING($E$3/48,1)</f>
        <v>1</v>
      </c>
      <c r="F13" s="38"/>
      <c r="G13" s="28">
        <f t="shared" si="0"/>
        <v>0</v>
      </c>
      <c r="H13" s="39"/>
      <c r="I13" s="28">
        <f t="shared" si="1"/>
        <v>0</v>
      </c>
      <c r="K13" s="34"/>
      <c r="L13" s="34"/>
      <c r="M13" s="28"/>
      <c r="N13" s="35"/>
      <c r="O13" s="28"/>
      <c r="P13" s="27"/>
    </row>
    <row r="14" spans="2:16" ht="15">
      <c r="B14" s="24"/>
      <c r="C14" s="207" t="s">
        <v>56</v>
      </c>
      <c r="D14" s="207"/>
      <c r="E14" s="180">
        <f>CEILING($E$3/12,1)</f>
        <v>1</v>
      </c>
      <c r="F14" s="38"/>
      <c r="G14" s="28">
        <f t="shared" si="0"/>
        <v>0</v>
      </c>
      <c r="H14" s="39"/>
      <c r="I14" s="28">
        <f t="shared" si="1"/>
        <v>0</v>
      </c>
      <c r="K14" s="34"/>
      <c r="L14" s="34"/>
      <c r="M14" s="28"/>
      <c r="N14" s="35"/>
      <c r="O14" s="28"/>
      <c r="P14" s="27"/>
    </row>
    <row r="15" spans="2:16" ht="15">
      <c r="B15" s="24"/>
      <c r="C15" s="207" t="s">
        <v>101</v>
      </c>
      <c r="D15" s="207"/>
      <c r="E15" s="180">
        <f>0.5*$E$3</f>
        <v>4</v>
      </c>
      <c r="F15" s="38"/>
      <c r="G15" s="28">
        <f t="shared" si="0"/>
        <v>0</v>
      </c>
      <c r="H15" s="39"/>
      <c r="I15" s="28">
        <f t="shared" si="1"/>
        <v>0</v>
      </c>
      <c r="K15" s="34"/>
      <c r="L15" s="34"/>
      <c r="M15" s="28"/>
      <c r="N15" s="35"/>
      <c r="O15" s="28"/>
      <c r="P15" s="27"/>
    </row>
    <row r="16" spans="2:16" ht="15">
      <c r="B16" s="24"/>
      <c r="C16" s="207" t="s">
        <v>109</v>
      </c>
      <c r="D16" s="207"/>
      <c r="E16" s="180">
        <f>1*$E$3</f>
        <v>8</v>
      </c>
      <c r="F16" s="38"/>
      <c r="G16" s="28">
        <f t="shared" si="0"/>
        <v>0</v>
      </c>
      <c r="H16" s="39"/>
      <c r="I16" s="28">
        <f t="shared" si="1"/>
        <v>0</v>
      </c>
      <c r="K16" s="34"/>
      <c r="L16" s="34"/>
      <c r="M16" s="28"/>
      <c r="N16" s="35"/>
      <c r="O16" s="28"/>
      <c r="P16" s="27"/>
    </row>
    <row r="17" spans="2:16" ht="15">
      <c r="B17" s="24"/>
      <c r="C17" s="207" t="s">
        <v>11</v>
      </c>
      <c r="D17" s="207"/>
      <c r="E17" s="180">
        <f>1*$E$3</f>
        <v>8</v>
      </c>
      <c r="F17" s="38"/>
      <c r="G17" s="28">
        <f t="shared" si="0"/>
        <v>0</v>
      </c>
      <c r="H17" s="39"/>
      <c r="I17" s="28">
        <f t="shared" si="1"/>
        <v>0</v>
      </c>
      <c r="K17" s="34"/>
      <c r="L17" s="34"/>
      <c r="M17" s="28"/>
      <c r="N17" s="35"/>
      <c r="O17" s="28"/>
      <c r="P17" s="27"/>
    </row>
    <row r="18" spans="2:16" ht="15">
      <c r="B18" s="24"/>
      <c r="C18" s="207" t="s">
        <v>12</v>
      </c>
      <c r="D18" s="207"/>
      <c r="E18" s="180">
        <f>1*$E$3</f>
        <v>8</v>
      </c>
      <c r="F18" s="38"/>
      <c r="G18" s="28">
        <f t="shared" si="0"/>
        <v>0</v>
      </c>
      <c r="H18" s="39"/>
      <c r="I18" s="28">
        <f t="shared" si="1"/>
        <v>0</v>
      </c>
      <c r="K18" s="34"/>
      <c r="L18" s="34"/>
      <c r="M18" s="28"/>
      <c r="N18" s="35"/>
      <c r="O18" s="28"/>
      <c r="P18" s="27"/>
    </row>
    <row r="19" spans="2:16" ht="15">
      <c r="B19" s="24"/>
      <c r="C19" s="207" t="s">
        <v>54</v>
      </c>
      <c r="D19" s="207"/>
      <c r="E19" s="180">
        <f>1*$E$3</f>
        <v>8</v>
      </c>
      <c r="F19" s="38"/>
      <c r="G19" s="28">
        <f t="shared" si="0"/>
        <v>0</v>
      </c>
      <c r="H19" s="39"/>
      <c r="I19" s="28">
        <f t="shared" si="1"/>
        <v>0</v>
      </c>
      <c r="K19" s="34"/>
      <c r="L19" s="34"/>
      <c r="M19" s="28"/>
      <c r="N19" s="35"/>
      <c r="O19" s="28"/>
      <c r="P19" s="27"/>
    </row>
    <row r="20" spans="2:16" ht="15">
      <c r="B20" s="24"/>
      <c r="C20" s="207" t="s">
        <v>61</v>
      </c>
      <c r="D20" s="207"/>
      <c r="E20" s="180">
        <f>E13</f>
        <v>1</v>
      </c>
      <c r="F20" s="38"/>
      <c r="G20" s="28">
        <f t="shared" si="0"/>
        <v>0</v>
      </c>
      <c r="H20" s="39"/>
      <c r="I20" s="28">
        <f t="shared" si="1"/>
        <v>0</v>
      </c>
      <c r="K20" s="34"/>
      <c r="L20" s="34"/>
      <c r="M20" s="28"/>
      <c r="N20" s="35"/>
      <c r="O20" s="28"/>
      <c r="P20" s="27"/>
    </row>
    <row r="21" spans="2:16" ht="15">
      <c r="B21" s="24"/>
      <c r="C21" s="207" t="s">
        <v>55</v>
      </c>
      <c r="D21" s="207"/>
      <c r="E21" s="180">
        <f>E20+E13</f>
        <v>2</v>
      </c>
      <c r="F21" s="38"/>
      <c r="G21" s="28">
        <f t="shared" si="0"/>
        <v>0</v>
      </c>
      <c r="H21" s="39"/>
      <c r="I21" s="28">
        <f t="shared" si="1"/>
        <v>0</v>
      </c>
      <c r="K21" s="34"/>
      <c r="L21" s="34"/>
      <c r="M21" s="28"/>
      <c r="N21" s="35"/>
      <c r="O21" s="28"/>
      <c r="P21" s="27"/>
    </row>
    <row r="22" spans="2:16" ht="14.45">
      <c r="B22" s="24"/>
      <c r="C22" s="193"/>
      <c r="D22" s="193"/>
      <c r="E22" s="43"/>
      <c r="F22" s="38"/>
      <c r="G22" s="28"/>
      <c r="H22" s="39"/>
      <c r="I22" s="28"/>
      <c r="K22" s="34"/>
      <c r="L22" s="34"/>
      <c r="M22" s="28"/>
      <c r="N22" s="35"/>
      <c r="O22" s="28"/>
      <c r="P22" s="27"/>
    </row>
    <row r="23" spans="2:16" ht="14.45">
      <c r="B23" s="24"/>
      <c r="C23" s="207" t="s">
        <v>100</v>
      </c>
      <c r="D23" s="207"/>
      <c r="E23" s="43">
        <v>1</v>
      </c>
      <c r="F23" s="38"/>
      <c r="G23" s="28">
        <f aca="true" t="shared" si="2" ref="G23">F23*E23</f>
        <v>0</v>
      </c>
      <c r="H23" s="39"/>
      <c r="I23" s="28">
        <f aca="true" t="shared" si="3" ref="I23">H23*E23</f>
        <v>0</v>
      </c>
      <c r="K23" s="34"/>
      <c r="L23" s="34"/>
      <c r="M23" s="28"/>
      <c r="N23" s="35"/>
      <c r="O23" s="28"/>
      <c r="P23" s="27"/>
    </row>
    <row r="24" spans="2:16" ht="15">
      <c r="B24" s="24"/>
      <c r="C24" s="207" t="s">
        <v>57</v>
      </c>
      <c r="D24" s="207"/>
      <c r="E24" s="43">
        <v>65</v>
      </c>
      <c r="F24" s="38"/>
      <c r="G24" s="28">
        <f t="shared" si="0"/>
        <v>0</v>
      </c>
      <c r="H24" s="39"/>
      <c r="I24" s="28">
        <f t="shared" si="1"/>
        <v>0</v>
      </c>
      <c r="K24" s="34"/>
      <c r="L24" s="34"/>
      <c r="M24" s="28"/>
      <c r="N24" s="35"/>
      <c r="O24" s="28"/>
      <c r="P24" s="27"/>
    </row>
    <row r="25" spans="2:16" ht="15">
      <c r="B25" s="24"/>
      <c r="C25" s="207" t="s">
        <v>62</v>
      </c>
      <c r="D25" s="207"/>
      <c r="E25" s="43">
        <v>0</v>
      </c>
      <c r="F25" s="38"/>
      <c r="G25" s="28">
        <f t="shared" si="0"/>
        <v>0</v>
      </c>
      <c r="H25" s="39"/>
      <c r="I25" s="28">
        <f t="shared" si="1"/>
        <v>0</v>
      </c>
      <c r="K25" s="34"/>
      <c r="L25" s="34"/>
      <c r="M25" s="28"/>
      <c r="N25" s="35"/>
      <c r="O25" s="28"/>
      <c r="P25" s="27"/>
    </row>
    <row r="26" spans="2:16" ht="15">
      <c r="B26" s="24"/>
      <c r="C26" s="207" t="s">
        <v>86</v>
      </c>
      <c r="D26" s="207"/>
      <c r="E26" s="43">
        <v>0</v>
      </c>
      <c r="F26" s="38"/>
      <c r="G26" s="28">
        <f t="shared" si="0"/>
        <v>0</v>
      </c>
      <c r="H26" s="39"/>
      <c r="I26" s="28">
        <f t="shared" si="1"/>
        <v>0</v>
      </c>
      <c r="K26" s="34"/>
      <c r="L26" s="34"/>
      <c r="M26" s="28"/>
      <c r="N26" s="35"/>
      <c r="O26" s="28"/>
      <c r="P26" s="27"/>
    </row>
    <row r="27" spans="2:16" ht="15">
      <c r="B27" s="24"/>
      <c r="C27" s="207" t="s">
        <v>87</v>
      </c>
      <c r="D27" s="207"/>
      <c r="E27" s="43">
        <v>5</v>
      </c>
      <c r="F27" s="38"/>
      <c r="G27" s="28">
        <f t="shared" si="0"/>
        <v>0</v>
      </c>
      <c r="H27" s="39"/>
      <c r="I27" s="28">
        <f t="shared" si="1"/>
        <v>0</v>
      </c>
      <c r="K27" s="34"/>
      <c r="L27" s="34"/>
      <c r="M27" s="28"/>
      <c r="N27" s="35"/>
      <c r="O27" s="28"/>
      <c r="P27" s="27"/>
    </row>
    <row r="28" spans="2:16" ht="15">
      <c r="B28" s="24"/>
      <c r="C28" s="207" t="s">
        <v>59</v>
      </c>
      <c r="D28" s="207"/>
      <c r="E28" s="43">
        <v>0</v>
      </c>
      <c r="F28" s="38"/>
      <c r="G28" s="28">
        <f t="shared" si="0"/>
        <v>0</v>
      </c>
      <c r="H28" s="39"/>
      <c r="I28" s="28">
        <f t="shared" si="1"/>
        <v>0</v>
      </c>
      <c r="K28" s="34"/>
      <c r="L28" s="34"/>
      <c r="M28" s="28"/>
      <c r="N28" s="35"/>
      <c r="O28" s="28"/>
      <c r="P28" s="27"/>
    </row>
    <row r="29" spans="2:16" ht="15">
      <c r="B29" s="24"/>
      <c r="C29" s="207" t="s">
        <v>82</v>
      </c>
      <c r="D29" s="207"/>
      <c r="E29" s="43">
        <v>1</v>
      </c>
      <c r="F29" s="38"/>
      <c r="G29" s="28">
        <f t="shared" si="0"/>
        <v>0</v>
      </c>
      <c r="H29" s="39"/>
      <c r="I29" s="28">
        <f t="shared" si="1"/>
        <v>0</v>
      </c>
      <c r="K29" s="34"/>
      <c r="L29" s="34"/>
      <c r="M29" s="28"/>
      <c r="N29" s="35"/>
      <c r="O29" s="28"/>
      <c r="P29" s="27"/>
    </row>
    <row r="30" spans="2:16" ht="15">
      <c r="B30" s="24"/>
      <c r="C30" s="207" t="s">
        <v>90</v>
      </c>
      <c r="D30" s="207"/>
      <c r="E30" s="43">
        <v>0</v>
      </c>
      <c r="F30" s="38"/>
      <c r="G30" s="28">
        <f t="shared" si="0"/>
        <v>0</v>
      </c>
      <c r="H30" s="39"/>
      <c r="I30" s="28">
        <f t="shared" si="1"/>
        <v>0</v>
      </c>
      <c r="K30" s="34"/>
      <c r="L30" s="34"/>
      <c r="M30" s="28"/>
      <c r="N30" s="35"/>
      <c r="O30" s="28"/>
      <c r="P30" s="27"/>
    </row>
    <row r="31" spans="2:16" ht="15">
      <c r="B31" s="24"/>
      <c r="C31" s="207" t="s">
        <v>89</v>
      </c>
      <c r="D31" s="207"/>
      <c r="E31" s="43">
        <v>0</v>
      </c>
      <c r="F31" s="38"/>
      <c r="G31" s="28">
        <f t="shared" si="0"/>
        <v>0</v>
      </c>
      <c r="H31" s="39"/>
      <c r="I31" s="28">
        <f t="shared" si="1"/>
        <v>0</v>
      </c>
      <c r="K31" s="34"/>
      <c r="L31" s="34"/>
      <c r="M31" s="28"/>
      <c r="N31" s="35"/>
      <c r="O31" s="28"/>
      <c r="P31" s="27"/>
    </row>
    <row r="32" spans="2:16" ht="15">
      <c r="B32" s="24"/>
      <c r="C32" s="207" t="s">
        <v>88</v>
      </c>
      <c r="D32" s="207"/>
      <c r="E32" s="43">
        <f>E30+E31</f>
        <v>0</v>
      </c>
      <c r="F32" s="38"/>
      <c r="G32" s="28">
        <f t="shared" si="0"/>
        <v>0</v>
      </c>
      <c r="H32" s="39"/>
      <c r="I32" s="28">
        <f t="shared" si="1"/>
        <v>0</v>
      </c>
      <c r="K32" s="34"/>
      <c r="L32" s="34"/>
      <c r="M32" s="28"/>
      <c r="N32" s="35"/>
      <c r="O32" s="28"/>
      <c r="P32" s="27"/>
    </row>
    <row r="33" spans="2:16" ht="15">
      <c r="B33" s="24"/>
      <c r="C33" s="207" t="s">
        <v>60</v>
      </c>
      <c r="D33" s="207"/>
      <c r="E33" s="43">
        <v>1</v>
      </c>
      <c r="F33" s="38"/>
      <c r="G33" s="28">
        <f t="shared" si="0"/>
        <v>0</v>
      </c>
      <c r="H33" s="39"/>
      <c r="I33" s="28">
        <f t="shared" si="1"/>
        <v>0</v>
      </c>
      <c r="K33" s="34"/>
      <c r="L33" s="34"/>
      <c r="M33" s="28"/>
      <c r="N33" s="35"/>
      <c r="O33" s="28"/>
      <c r="P33" s="27"/>
    </row>
    <row r="34" spans="2:15" ht="15">
      <c r="B34" s="40"/>
      <c r="C34" s="40" t="s">
        <v>2</v>
      </c>
      <c r="D34" s="41"/>
      <c r="E34" s="41"/>
      <c r="F34" s="41"/>
      <c r="G34" s="42">
        <f>SUM(G7:G33)</f>
        <v>0</v>
      </c>
      <c r="H34" s="31"/>
      <c r="I34" s="42">
        <f>SUM(I7:I33)</f>
        <v>0</v>
      </c>
      <c r="K34" s="34"/>
      <c r="L34" s="28"/>
      <c r="M34" s="28"/>
      <c r="N34" s="28"/>
      <c r="O34" s="28"/>
    </row>
    <row r="35" spans="3:16" ht="15">
      <c r="C35" s="20"/>
      <c r="F35" s="13"/>
      <c r="G35" s="13"/>
      <c r="H35" s="13"/>
      <c r="I35" s="22"/>
      <c r="K35" s="32"/>
      <c r="L35" s="32"/>
      <c r="M35" s="32"/>
      <c r="N35" s="32"/>
      <c r="O35" s="32"/>
      <c r="P35" s="29"/>
    </row>
    <row r="36" spans="3:15" ht="15">
      <c r="C36" s="20"/>
      <c r="F36" s="13"/>
      <c r="G36" s="13"/>
      <c r="H36" s="13"/>
      <c r="I36" s="22"/>
      <c r="K36" s="32"/>
      <c r="L36" s="32"/>
      <c r="M36" s="32"/>
      <c r="N36" s="32"/>
      <c r="O36" s="32"/>
    </row>
    <row r="37" spans="2:15" ht="15">
      <c r="B37" s="25"/>
      <c r="C37" s="8"/>
      <c r="F37" s="7" t="s">
        <v>3</v>
      </c>
      <c r="K37" s="32"/>
      <c r="L37" s="32"/>
      <c r="M37" s="32"/>
      <c r="N37" s="32"/>
      <c r="O37" s="32"/>
    </row>
    <row r="38" spans="2:15" ht="15">
      <c r="B38" s="15"/>
      <c r="C38" s="8"/>
      <c r="F38" s="9" t="s">
        <v>4</v>
      </c>
      <c r="G38" s="10"/>
      <c r="H38" s="10"/>
      <c r="I38" s="11">
        <f>I34+G34</f>
        <v>0</v>
      </c>
      <c r="K38" s="32"/>
      <c r="L38" s="28"/>
      <c r="M38" s="32"/>
      <c r="N38" s="35"/>
      <c r="O38" s="22"/>
    </row>
    <row r="39" spans="2:15" ht="15">
      <c r="B39" s="19"/>
      <c r="C39" s="8"/>
      <c r="F39" s="12" t="s">
        <v>5</v>
      </c>
      <c r="G39" s="13"/>
      <c r="H39" s="13"/>
      <c r="I39" s="14">
        <f>I38*0.21</f>
        <v>0</v>
      </c>
      <c r="K39" s="32"/>
      <c r="L39" s="32"/>
      <c r="M39" s="32"/>
      <c r="N39" s="32"/>
      <c r="O39" s="32"/>
    </row>
    <row r="40" spans="3:15" ht="15">
      <c r="C40" s="8"/>
      <c r="F40" s="16" t="s">
        <v>6</v>
      </c>
      <c r="G40" s="17"/>
      <c r="H40" s="17"/>
      <c r="I40" s="18">
        <f>I38+I39</f>
        <v>0</v>
      </c>
      <c r="K40" s="32"/>
      <c r="L40" s="32"/>
      <c r="M40" s="32"/>
      <c r="N40" s="32"/>
      <c r="O40" s="32"/>
    </row>
    <row r="41" spans="3:15" ht="15">
      <c r="C41" s="20"/>
      <c r="F41" s="21"/>
      <c r="G41" s="1"/>
      <c r="H41" s="1"/>
      <c r="I41" s="1"/>
      <c r="K41" s="32"/>
      <c r="L41" s="32"/>
      <c r="M41" s="32"/>
      <c r="N41" s="32"/>
      <c r="O41" s="32"/>
    </row>
    <row r="42" spans="3:9" ht="15">
      <c r="C42" s="20"/>
      <c r="D42" s="30"/>
      <c r="E42" s="30"/>
      <c r="F42" s="13"/>
      <c r="G42" s="13"/>
      <c r="H42" s="13"/>
      <c r="I42" s="22"/>
    </row>
    <row r="43" spans="3:9" ht="15">
      <c r="C43" s="20"/>
      <c r="F43" s="13"/>
      <c r="G43" s="13"/>
      <c r="H43" s="13"/>
      <c r="I43" s="22"/>
    </row>
    <row r="44" spans="3:9" ht="15">
      <c r="C44" s="20"/>
      <c r="D44" s="29"/>
      <c r="E44" s="29"/>
      <c r="F44" s="13"/>
      <c r="G44" s="13"/>
      <c r="H44" s="13"/>
      <c r="I44" s="22"/>
    </row>
    <row r="45" spans="4:9" ht="15">
      <c r="D45" s="29"/>
      <c r="E45" s="29"/>
      <c r="F45" s="1"/>
      <c r="G45" s="1"/>
      <c r="H45" s="1"/>
      <c r="I45" s="1"/>
    </row>
    <row r="46" spans="4:5" ht="15">
      <c r="D46" s="29"/>
      <c r="E46" s="29"/>
    </row>
    <row r="47" spans="4:5" ht="15">
      <c r="D47" s="29"/>
      <c r="E47" s="29"/>
    </row>
  </sheetData>
  <mergeCells count="26">
    <mergeCell ref="C28:D28"/>
    <mergeCell ref="C29:D29"/>
    <mergeCell ref="C33:D33"/>
    <mergeCell ref="C19:D19"/>
    <mergeCell ref="C20:D20"/>
    <mergeCell ref="C21:D21"/>
    <mergeCell ref="C24:D24"/>
    <mergeCell ref="C25:D25"/>
    <mergeCell ref="C26:D26"/>
    <mergeCell ref="C27:D27"/>
    <mergeCell ref="C32:D32"/>
    <mergeCell ref="C30:D30"/>
    <mergeCell ref="C31:D31"/>
    <mergeCell ref="C23:D23"/>
    <mergeCell ref="C18:D18"/>
    <mergeCell ref="C7:D7"/>
    <mergeCell ref="C8:D8"/>
    <mergeCell ref="C9:D9"/>
    <mergeCell ref="C10:D10"/>
    <mergeCell ref="C11:D11"/>
    <mergeCell ref="C13:D13"/>
    <mergeCell ref="C14:D14"/>
    <mergeCell ref="C15:D15"/>
    <mergeCell ref="C16:D16"/>
    <mergeCell ref="C17:D17"/>
    <mergeCell ref="C12:D12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zoomScale="90" zoomScaleNormal="90" workbookViewId="0" topLeftCell="A1">
      <selection activeCell="C7" sqref="C7:D7"/>
    </sheetView>
  </sheetViews>
  <sheetFormatPr defaultColWidth="9.140625" defaultRowHeight="15"/>
  <cols>
    <col min="1" max="1" width="1.1484375" style="0" customWidth="1"/>
    <col min="2" max="2" width="6.00390625" style="0" customWidth="1"/>
    <col min="3" max="3" width="22.140625" style="0" customWidth="1"/>
    <col min="4" max="4" width="28.57421875" style="0" customWidth="1"/>
    <col min="5" max="5" width="9.00390625" style="0" bestFit="1" customWidth="1"/>
    <col min="6" max="6" width="12.28125" style="0" customWidth="1"/>
    <col min="7" max="7" width="16.421875" style="0" bestFit="1" customWidth="1"/>
    <col min="8" max="8" width="13.57421875" style="0" bestFit="1" customWidth="1"/>
    <col min="9" max="9" width="16.421875" style="0" customWidth="1"/>
    <col min="10" max="10" width="3.00390625" style="0" customWidth="1"/>
    <col min="11" max="11" width="21.57421875" style="0" customWidth="1"/>
    <col min="12" max="12" width="11.8515625" style="0" customWidth="1"/>
    <col min="13" max="14" width="14.57421875" style="0" customWidth="1"/>
    <col min="15" max="15" width="14.8515625" style="0" customWidth="1"/>
    <col min="16" max="16" width="25.8515625" style="0" bestFit="1" customWidth="1"/>
    <col min="17" max="17" width="20.8515625" style="0" bestFit="1" customWidth="1"/>
  </cols>
  <sheetData>
    <row r="1" spans="3:5" ht="5.25" customHeight="1">
      <c r="C1" s="1"/>
      <c r="D1" s="1"/>
      <c r="E1" s="1"/>
    </row>
    <row r="2" spans="2:15" ht="15" customHeight="1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5" ht="15" customHeight="1">
      <c r="B3" s="1"/>
      <c r="C3" s="1"/>
      <c r="D3" s="181"/>
      <c r="E3" s="181"/>
      <c r="F3" s="181"/>
      <c r="G3" s="181"/>
      <c r="H3" s="181"/>
      <c r="I3" s="181"/>
      <c r="K3" s="32"/>
      <c r="L3" s="32"/>
      <c r="M3" s="32"/>
      <c r="N3" s="32"/>
      <c r="O3" s="32"/>
    </row>
    <row r="4" spans="2:15" ht="15">
      <c r="B4" s="23" t="s">
        <v>99</v>
      </c>
      <c r="C4" s="23"/>
      <c r="D4" s="23"/>
      <c r="E4" s="23"/>
      <c r="F4" s="23"/>
      <c r="G4" s="23"/>
      <c r="H4" s="23"/>
      <c r="I4" s="23"/>
      <c r="K4" s="37"/>
      <c r="L4" s="37"/>
      <c r="M4" s="37"/>
      <c r="N4" s="37"/>
      <c r="O4" s="37"/>
    </row>
    <row r="5" spans="2:16" ht="15">
      <c r="B5" s="4"/>
      <c r="C5" s="5" t="s">
        <v>1</v>
      </c>
      <c r="D5" s="5"/>
      <c r="E5" s="5" t="s">
        <v>0</v>
      </c>
      <c r="F5" s="5" t="s">
        <v>7</v>
      </c>
      <c r="G5" s="5" t="s">
        <v>8</v>
      </c>
      <c r="H5" s="5" t="s">
        <v>9</v>
      </c>
      <c r="I5" s="6" t="s">
        <v>10</v>
      </c>
      <c r="K5" s="36"/>
      <c r="L5" s="33"/>
      <c r="M5" s="33"/>
      <c r="N5" s="33"/>
      <c r="O5" s="33"/>
      <c r="P5" s="26"/>
    </row>
    <row r="6" spans="2:16" ht="15">
      <c r="B6" s="24"/>
      <c r="C6" s="207" t="s">
        <v>102</v>
      </c>
      <c r="D6" s="207"/>
      <c r="E6" s="180">
        <f>RD1!E11+RD2!E11+RD3!E11+RD4!E11+RD5!E11+RD6!E18+RD8!E18+RD9!E11+RD10!E11+RD11!E18+RD12!E11+RD13!E11+RD14!E11+RD15!E11+RD16!E11+RD17!E11+RD18!E11+RD19!E11+RD20!E11</f>
        <v>44</v>
      </c>
      <c r="F6" s="38"/>
      <c r="G6" s="28">
        <f aca="true" t="shared" si="0" ref="G6:G28">F6*E6</f>
        <v>0</v>
      </c>
      <c r="H6" s="39"/>
      <c r="I6" s="28">
        <f aca="true" t="shared" si="1" ref="I6:I28">H6*E6</f>
        <v>0</v>
      </c>
      <c r="K6" s="34"/>
      <c r="L6" s="34"/>
      <c r="M6" s="28"/>
      <c r="N6" s="35"/>
      <c r="O6" s="28"/>
      <c r="P6" s="27"/>
    </row>
    <row r="7" spans="2:16" ht="14.45">
      <c r="B7" s="24"/>
      <c r="C7" s="207" t="s">
        <v>103</v>
      </c>
      <c r="D7" s="207"/>
      <c r="E7" s="180">
        <f>E6</f>
        <v>44</v>
      </c>
      <c r="F7" s="38"/>
      <c r="G7" s="28">
        <f t="shared" si="0"/>
        <v>0</v>
      </c>
      <c r="H7" s="39"/>
      <c r="I7" s="28">
        <f t="shared" si="1"/>
        <v>0</v>
      </c>
      <c r="K7" s="34"/>
      <c r="L7" s="34"/>
      <c r="M7" s="28"/>
      <c r="N7" s="35"/>
      <c r="O7" s="28"/>
      <c r="P7" s="27"/>
    </row>
    <row r="8" spans="2:16" ht="15">
      <c r="B8" s="24"/>
      <c r="C8" s="207" t="s">
        <v>104</v>
      </c>
      <c r="D8" s="207"/>
      <c r="E8" s="180">
        <v>6</v>
      </c>
      <c r="F8" s="38"/>
      <c r="G8" s="28">
        <f t="shared" si="0"/>
        <v>0</v>
      </c>
      <c r="H8" s="39"/>
      <c r="I8" s="28">
        <f t="shared" si="1"/>
        <v>0</v>
      </c>
      <c r="K8" s="34"/>
      <c r="L8" s="34"/>
      <c r="M8" s="28"/>
      <c r="N8" s="35"/>
      <c r="O8" s="28"/>
      <c r="P8" s="27"/>
    </row>
    <row r="9" spans="2:16" ht="15">
      <c r="B9" s="24"/>
      <c r="C9" s="207" t="s">
        <v>56</v>
      </c>
      <c r="D9" s="207"/>
      <c r="E9" s="180">
        <v>10</v>
      </c>
      <c r="F9" s="38"/>
      <c r="G9" s="28">
        <f t="shared" si="0"/>
        <v>0</v>
      </c>
      <c r="H9" s="39"/>
      <c r="I9" s="28">
        <f t="shared" si="1"/>
        <v>0</v>
      </c>
      <c r="K9" s="34"/>
      <c r="L9" s="34"/>
      <c r="M9" s="28"/>
      <c r="N9" s="35"/>
      <c r="O9" s="28"/>
      <c r="P9" s="27"/>
    </row>
    <row r="10" spans="2:16" ht="15">
      <c r="B10" s="24"/>
      <c r="C10" s="207" t="s">
        <v>101</v>
      </c>
      <c r="D10" s="207"/>
      <c r="E10" s="180">
        <f>(RD1!E3+RD5!E3+RD6!E12+RD8!E12+RD11!E12+RD17!E3)/2</f>
        <v>74</v>
      </c>
      <c r="F10" s="38"/>
      <c r="G10" s="28">
        <f t="shared" si="0"/>
        <v>0</v>
      </c>
      <c r="H10" s="39"/>
      <c r="I10" s="28">
        <f t="shared" si="1"/>
        <v>0</v>
      </c>
      <c r="K10" s="34"/>
      <c r="L10" s="34"/>
      <c r="M10" s="28"/>
      <c r="N10" s="35"/>
      <c r="O10" s="28"/>
      <c r="P10" s="27"/>
    </row>
    <row r="11" spans="2:16" ht="14.45">
      <c r="B11" s="24"/>
      <c r="C11" s="207" t="s">
        <v>81</v>
      </c>
      <c r="D11" s="207"/>
      <c r="E11" s="180">
        <f>$E$10*2</f>
        <v>148</v>
      </c>
      <c r="F11" s="38"/>
      <c r="G11" s="28">
        <f t="shared" si="0"/>
        <v>0</v>
      </c>
      <c r="H11" s="39"/>
      <c r="I11" s="28">
        <f t="shared" si="1"/>
        <v>0</v>
      </c>
      <c r="K11" s="34"/>
      <c r="L11" s="34"/>
      <c r="M11" s="28"/>
      <c r="N11" s="35"/>
      <c r="O11" s="28"/>
      <c r="P11" s="27"/>
    </row>
    <row r="12" spans="2:16" ht="15">
      <c r="B12" s="24"/>
      <c r="C12" s="207" t="s">
        <v>11</v>
      </c>
      <c r="D12" s="207"/>
      <c r="E12" s="180">
        <f>$E$10*2</f>
        <v>148</v>
      </c>
      <c r="F12" s="38"/>
      <c r="G12" s="28">
        <f t="shared" si="0"/>
        <v>0</v>
      </c>
      <c r="H12" s="39"/>
      <c r="I12" s="28">
        <f t="shared" si="1"/>
        <v>0</v>
      </c>
      <c r="K12" s="34"/>
      <c r="L12" s="34"/>
      <c r="M12" s="28"/>
      <c r="N12" s="35"/>
      <c r="O12" s="28"/>
      <c r="P12" s="27"/>
    </row>
    <row r="13" spans="2:16" ht="15">
      <c r="B13" s="24"/>
      <c r="C13" s="207" t="s">
        <v>12</v>
      </c>
      <c r="D13" s="207"/>
      <c r="E13" s="180">
        <f>$E$10*2</f>
        <v>148</v>
      </c>
      <c r="F13" s="38"/>
      <c r="G13" s="28">
        <f t="shared" si="0"/>
        <v>0</v>
      </c>
      <c r="H13" s="39"/>
      <c r="I13" s="28">
        <f t="shared" si="1"/>
        <v>0</v>
      </c>
      <c r="K13" s="34"/>
      <c r="L13" s="34"/>
      <c r="M13" s="28"/>
      <c r="N13" s="35"/>
      <c r="O13" s="28"/>
      <c r="P13" s="27"/>
    </row>
    <row r="14" spans="2:16" ht="15">
      <c r="B14" s="24"/>
      <c r="C14" s="207" t="s">
        <v>61</v>
      </c>
      <c r="D14" s="207"/>
      <c r="E14" s="180">
        <f>E8</f>
        <v>6</v>
      </c>
      <c r="F14" s="38"/>
      <c r="G14" s="28">
        <f t="shared" si="0"/>
        <v>0</v>
      </c>
      <c r="H14" s="39"/>
      <c r="I14" s="28">
        <f t="shared" si="1"/>
        <v>0</v>
      </c>
      <c r="K14" s="34"/>
      <c r="L14" s="34"/>
      <c r="M14" s="28"/>
      <c r="N14" s="35"/>
      <c r="O14" s="28"/>
      <c r="P14" s="27"/>
    </row>
    <row r="15" spans="2:16" ht="15">
      <c r="B15" s="24"/>
      <c r="C15" s="207" t="s">
        <v>55</v>
      </c>
      <c r="D15" s="207"/>
      <c r="E15" s="180">
        <f>E8+E14</f>
        <v>12</v>
      </c>
      <c r="F15" s="38"/>
      <c r="G15" s="28">
        <f t="shared" si="0"/>
        <v>0</v>
      </c>
      <c r="H15" s="39"/>
      <c r="I15" s="28">
        <f t="shared" si="1"/>
        <v>0</v>
      </c>
      <c r="K15" s="34"/>
      <c r="L15" s="34"/>
      <c r="M15" s="28"/>
      <c r="N15" s="35"/>
      <c r="O15" s="28"/>
      <c r="P15" s="27"/>
    </row>
    <row r="16" spans="2:16" ht="14.45">
      <c r="B16" s="24"/>
      <c r="C16" s="194"/>
      <c r="D16" s="194"/>
      <c r="E16" s="43"/>
      <c r="F16" s="38"/>
      <c r="G16" s="28"/>
      <c r="H16" s="39"/>
      <c r="I16" s="28"/>
      <c r="K16" s="34"/>
      <c r="L16" s="34"/>
      <c r="M16" s="28"/>
      <c r="N16" s="35"/>
      <c r="O16" s="28"/>
      <c r="P16" s="27"/>
    </row>
    <row r="17" spans="2:16" ht="15">
      <c r="B17" s="24"/>
      <c r="C17" s="207" t="s">
        <v>57</v>
      </c>
      <c r="D17" s="207"/>
      <c r="E17" s="43">
        <v>0</v>
      </c>
      <c r="F17" s="38"/>
      <c r="G17" s="28">
        <f t="shared" si="0"/>
        <v>0</v>
      </c>
      <c r="H17" s="39"/>
      <c r="I17" s="28">
        <f t="shared" si="1"/>
        <v>0</v>
      </c>
      <c r="K17" s="34"/>
      <c r="L17" s="34"/>
      <c r="M17" s="28"/>
      <c r="N17" s="35"/>
      <c r="O17" s="28"/>
      <c r="P17" s="27"/>
    </row>
    <row r="18" spans="2:16" ht="15">
      <c r="B18" s="24"/>
      <c r="C18" s="207" t="s">
        <v>62</v>
      </c>
      <c r="D18" s="207"/>
      <c r="E18" s="43">
        <v>45</v>
      </c>
      <c r="F18" s="38"/>
      <c r="G18" s="28">
        <f t="shared" si="0"/>
        <v>0</v>
      </c>
      <c r="H18" s="39"/>
      <c r="I18" s="28">
        <f t="shared" si="1"/>
        <v>0</v>
      </c>
      <c r="K18" s="34"/>
      <c r="L18" s="34"/>
      <c r="M18" s="28"/>
      <c r="N18" s="35"/>
      <c r="O18" s="28"/>
      <c r="P18" s="27"/>
    </row>
    <row r="19" spans="2:16" ht="15">
      <c r="B19" s="24"/>
      <c r="C19" s="207" t="s">
        <v>59</v>
      </c>
      <c r="D19" s="207"/>
      <c r="E19" s="43">
        <v>0</v>
      </c>
      <c r="F19" s="38"/>
      <c r="G19" s="28">
        <f t="shared" si="0"/>
        <v>0</v>
      </c>
      <c r="H19" s="39"/>
      <c r="I19" s="28">
        <f t="shared" si="1"/>
        <v>0</v>
      </c>
      <c r="K19" s="34"/>
      <c r="L19" s="34"/>
      <c r="M19" s="28"/>
      <c r="N19" s="35"/>
      <c r="O19" s="28"/>
      <c r="P19" s="27"/>
    </row>
    <row r="20" spans="2:16" ht="15">
      <c r="B20" s="24"/>
      <c r="C20" s="207" t="s">
        <v>96</v>
      </c>
      <c r="D20" s="207"/>
      <c r="E20" s="43">
        <v>1</v>
      </c>
      <c r="F20" s="38"/>
      <c r="G20" s="28">
        <f aca="true" t="shared" si="2" ref="G20:G22">F20*E20</f>
        <v>0</v>
      </c>
      <c r="H20" s="39"/>
      <c r="I20" s="28">
        <f aca="true" t="shared" si="3" ref="I20:I22">H20*E20</f>
        <v>0</v>
      </c>
      <c r="K20" s="34"/>
      <c r="L20" s="34"/>
      <c r="M20" s="28"/>
      <c r="N20" s="35"/>
      <c r="O20" s="28"/>
      <c r="P20" s="27"/>
    </row>
    <row r="21" spans="2:16" ht="14.45">
      <c r="B21" s="24"/>
      <c r="C21" s="207" t="s">
        <v>100</v>
      </c>
      <c r="D21" s="207"/>
      <c r="E21" s="43">
        <v>2</v>
      </c>
      <c r="F21" s="38"/>
      <c r="G21" s="28">
        <f t="shared" si="2"/>
        <v>0</v>
      </c>
      <c r="H21" s="39"/>
      <c r="I21" s="28">
        <f t="shared" si="3"/>
        <v>0</v>
      </c>
      <c r="K21" s="34"/>
      <c r="L21" s="34"/>
      <c r="M21" s="28"/>
      <c r="N21" s="35"/>
      <c r="O21" s="28"/>
      <c r="P21" s="27"/>
    </row>
    <row r="22" spans="2:16" ht="15">
      <c r="B22" s="24"/>
      <c r="C22" s="207" t="s">
        <v>98</v>
      </c>
      <c r="D22" s="207"/>
      <c r="E22" s="43">
        <v>1</v>
      </c>
      <c r="F22" s="38"/>
      <c r="G22" s="28">
        <f t="shared" si="2"/>
        <v>0</v>
      </c>
      <c r="H22" s="39"/>
      <c r="I22" s="28">
        <f t="shared" si="3"/>
        <v>0</v>
      </c>
      <c r="K22" s="34"/>
      <c r="L22" s="34"/>
      <c r="M22" s="28"/>
      <c r="N22" s="35"/>
      <c r="O22" s="28"/>
      <c r="P22" s="27"/>
    </row>
    <row r="23" spans="2:16" ht="15">
      <c r="B23" s="24"/>
      <c r="C23" s="207" t="s">
        <v>97</v>
      </c>
      <c r="D23" s="207"/>
      <c r="E23" s="43">
        <v>1</v>
      </c>
      <c r="F23" s="38"/>
      <c r="G23" s="28">
        <f t="shared" si="0"/>
        <v>0</v>
      </c>
      <c r="H23" s="39"/>
      <c r="I23" s="28">
        <f t="shared" si="1"/>
        <v>0</v>
      </c>
      <c r="K23" s="34"/>
      <c r="L23" s="34"/>
      <c r="M23" s="28"/>
      <c r="N23" s="35"/>
      <c r="O23" s="28"/>
      <c r="P23" s="27"/>
    </row>
    <row r="24" spans="2:16" ht="15">
      <c r="B24" s="24"/>
      <c r="C24" s="207" t="s">
        <v>82</v>
      </c>
      <c r="D24" s="207"/>
      <c r="E24" s="43">
        <v>1</v>
      </c>
      <c r="F24" s="38"/>
      <c r="G24" s="28">
        <f t="shared" si="0"/>
        <v>0</v>
      </c>
      <c r="H24" s="39"/>
      <c r="I24" s="28">
        <f t="shared" si="1"/>
        <v>0</v>
      </c>
      <c r="K24" s="34"/>
      <c r="L24" s="34"/>
      <c r="M24" s="28"/>
      <c r="N24" s="35"/>
      <c r="O24" s="28"/>
      <c r="P24" s="27"/>
    </row>
    <row r="25" spans="2:16" ht="15">
      <c r="B25" s="24"/>
      <c r="C25" s="207" t="s">
        <v>90</v>
      </c>
      <c r="D25" s="207"/>
      <c r="E25" s="43">
        <v>1</v>
      </c>
      <c r="F25" s="38"/>
      <c r="G25" s="28">
        <f t="shared" si="0"/>
        <v>0</v>
      </c>
      <c r="H25" s="39"/>
      <c r="I25" s="28">
        <f t="shared" si="1"/>
        <v>0</v>
      </c>
      <c r="K25" s="34"/>
      <c r="L25" s="34"/>
      <c r="M25" s="28"/>
      <c r="N25" s="35"/>
      <c r="O25" s="28"/>
      <c r="P25" s="27"/>
    </row>
    <row r="26" spans="2:16" ht="14.45">
      <c r="B26" s="24"/>
      <c r="C26" s="207" t="s">
        <v>89</v>
      </c>
      <c r="D26" s="207"/>
      <c r="E26" s="43">
        <v>2</v>
      </c>
      <c r="F26" s="38"/>
      <c r="G26" s="28">
        <f t="shared" si="0"/>
        <v>0</v>
      </c>
      <c r="H26" s="39"/>
      <c r="I26" s="28">
        <f t="shared" si="1"/>
        <v>0</v>
      </c>
      <c r="K26" s="34"/>
      <c r="L26" s="34"/>
      <c r="M26" s="28"/>
      <c r="N26" s="35"/>
      <c r="O26" s="28"/>
      <c r="P26" s="27"/>
    </row>
    <row r="27" spans="2:16" ht="15">
      <c r="B27" s="24"/>
      <c r="C27" s="207" t="s">
        <v>88</v>
      </c>
      <c r="D27" s="207"/>
      <c r="E27" s="43">
        <f>E25+E26</f>
        <v>3</v>
      </c>
      <c r="F27" s="38"/>
      <c r="G27" s="28">
        <f t="shared" si="0"/>
        <v>0</v>
      </c>
      <c r="H27" s="39"/>
      <c r="I27" s="28">
        <f t="shared" si="1"/>
        <v>0</v>
      </c>
      <c r="K27" s="34"/>
      <c r="L27" s="34"/>
      <c r="M27" s="28"/>
      <c r="N27" s="35"/>
      <c r="O27" s="28"/>
      <c r="P27" s="27"/>
    </row>
    <row r="28" spans="2:16" ht="15">
      <c r="B28" s="24"/>
      <c r="C28" s="207" t="s">
        <v>60</v>
      </c>
      <c r="D28" s="207"/>
      <c r="E28" s="43">
        <v>1</v>
      </c>
      <c r="F28" s="38"/>
      <c r="G28" s="28">
        <f t="shared" si="0"/>
        <v>0</v>
      </c>
      <c r="H28" s="39"/>
      <c r="I28" s="28">
        <f t="shared" si="1"/>
        <v>0</v>
      </c>
      <c r="K28" s="34"/>
      <c r="L28" s="34"/>
      <c r="M28" s="28"/>
      <c r="N28" s="35"/>
      <c r="O28" s="28"/>
      <c r="P28" s="27"/>
    </row>
    <row r="29" spans="2:15" ht="15">
      <c r="B29" s="40"/>
      <c r="C29" s="40" t="s">
        <v>2</v>
      </c>
      <c r="D29" s="41"/>
      <c r="E29" s="41"/>
      <c r="F29" s="41"/>
      <c r="G29" s="42">
        <f>SUM(G6:G28)</f>
        <v>0</v>
      </c>
      <c r="H29" s="31"/>
      <c r="I29" s="42">
        <f>SUM(I6:I28)</f>
        <v>0</v>
      </c>
      <c r="K29" s="34"/>
      <c r="L29" s="28"/>
      <c r="M29" s="28"/>
      <c r="N29" s="28"/>
      <c r="O29" s="28"/>
    </row>
    <row r="30" spans="3:16" ht="15">
      <c r="C30" s="20"/>
      <c r="F30" s="13"/>
      <c r="G30" s="13"/>
      <c r="H30" s="13"/>
      <c r="I30" s="22"/>
      <c r="K30" s="32"/>
      <c r="L30" s="32"/>
      <c r="M30" s="32"/>
      <c r="N30" s="32"/>
      <c r="O30" s="32"/>
      <c r="P30" s="29"/>
    </row>
    <row r="31" spans="3:15" ht="15">
      <c r="C31" s="20"/>
      <c r="F31" s="13"/>
      <c r="G31" s="13"/>
      <c r="H31" s="13"/>
      <c r="I31" s="22"/>
      <c r="K31" s="32"/>
      <c r="L31" s="32"/>
      <c r="M31" s="32"/>
      <c r="N31" s="32"/>
      <c r="O31" s="32"/>
    </row>
    <row r="32" spans="2:15" ht="15">
      <c r="B32" s="25"/>
      <c r="C32" s="8"/>
      <c r="F32" s="7" t="s">
        <v>3</v>
      </c>
      <c r="K32" s="32"/>
      <c r="L32" s="32"/>
      <c r="M32" s="32"/>
      <c r="N32" s="32"/>
      <c r="O32" s="32"/>
    </row>
    <row r="33" spans="2:15" ht="15">
      <c r="B33" s="15"/>
      <c r="C33" s="8"/>
      <c r="F33" s="9" t="s">
        <v>4</v>
      </c>
      <c r="G33" s="10"/>
      <c r="H33" s="10"/>
      <c r="I33" s="11">
        <f>I29+G29</f>
        <v>0</v>
      </c>
      <c r="K33" s="32"/>
      <c r="L33" s="28"/>
      <c r="M33" s="32"/>
      <c r="N33" s="35"/>
      <c r="O33" s="22"/>
    </row>
    <row r="34" spans="2:15" ht="15">
      <c r="B34" s="19"/>
      <c r="C34" s="8"/>
      <c r="F34" s="12" t="s">
        <v>5</v>
      </c>
      <c r="G34" s="13"/>
      <c r="H34" s="13"/>
      <c r="I34" s="14">
        <f>I33*0.21</f>
        <v>0</v>
      </c>
      <c r="K34" s="32"/>
      <c r="L34" s="32"/>
      <c r="M34" s="32"/>
      <c r="N34" s="32"/>
      <c r="O34" s="32"/>
    </row>
    <row r="35" spans="3:15" ht="15">
      <c r="C35" s="8"/>
      <c r="F35" s="16" t="s">
        <v>6</v>
      </c>
      <c r="G35" s="17"/>
      <c r="H35" s="17"/>
      <c r="I35" s="18">
        <f>I33+I34</f>
        <v>0</v>
      </c>
      <c r="K35" s="32"/>
      <c r="L35" s="32"/>
      <c r="M35" s="32"/>
      <c r="N35" s="32"/>
      <c r="O35" s="32"/>
    </row>
    <row r="36" spans="3:15" ht="15">
      <c r="C36" s="20"/>
      <c r="F36" s="21"/>
      <c r="G36" s="1"/>
      <c r="H36" s="1"/>
      <c r="I36" s="1"/>
      <c r="K36" s="32"/>
      <c r="L36" s="32"/>
      <c r="M36" s="32"/>
      <c r="N36" s="32"/>
      <c r="O36" s="32"/>
    </row>
    <row r="37" spans="3:9" ht="15">
      <c r="C37" s="20"/>
      <c r="D37" s="30"/>
      <c r="E37" s="30"/>
      <c r="F37" s="13"/>
      <c r="G37" s="13"/>
      <c r="H37" s="13"/>
      <c r="I37" s="22"/>
    </row>
    <row r="38" spans="3:9" ht="15">
      <c r="C38" s="20"/>
      <c r="F38" s="13"/>
      <c r="G38" s="13"/>
      <c r="H38" s="13"/>
      <c r="I38" s="22"/>
    </row>
    <row r="39" spans="3:9" ht="15">
      <c r="C39" s="20"/>
      <c r="D39" s="29"/>
      <c r="E39" s="29"/>
      <c r="F39" s="13"/>
      <c r="G39" s="13"/>
      <c r="H39" s="13"/>
      <c r="I39" s="22"/>
    </row>
    <row r="40" spans="4:9" ht="15">
      <c r="D40" s="29"/>
      <c r="E40" s="29"/>
      <c r="F40" s="1"/>
      <c r="G40" s="1"/>
      <c r="H40" s="1"/>
      <c r="I40" s="1"/>
    </row>
    <row r="41" spans="4:5" ht="15">
      <c r="D41" s="29"/>
      <c r="E41" s="29"/>
    </row>
    <row r="42" spans="4:5" ht="15">
      <c r="D42" s="29"/>
      <c r="E42" s="29"/>
    </row>
  </sheetData>
  <mergeCells count="22">
    <mergeCell ref="C19:D19"/>
    <mergeCell ref="C23:D23"/>
    <mergeCell ref="C24:D24"/>
    <mergeCell ref="C28:D28"/>
    <mergeCell ref="C14:D14"/>
    <mergeCell ref="C15:D15"/>
    <mergeCell ref="C17:D17"/>
    <mergeCell ref="C18:D18"/>
    <mergeCell ref="C27:D27"/>
    <mergeCell ref="C25:D25"/>
    <mergeCell ref="C26:D26"/>
    <mergeCell ref="C20:D20"/>
    <mergeCell ref="C22:D22"/>
    <mergeCell ref="C21:D21"/>
    <mergeCell ref="C13:D13"/>
    <mergeCell ref="C6:D6"/>
    <mergeCell ref="C8:D8"/>
    <mergeCell ref="C9:D9"/>
    <mergeCell ref="C10:D10"/>
    <mergeCell ref="C11:D11"/>
    <mergeCell ref="C12:D12"/>
    <mergeCell ref="C7:D7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zoomScale="90" zoomScaleNormal="90" workbookViewId="0" topLeftCell="A1">
      <selection activeCell="C14" sqref="C14:D14"/>
    </sheetView>
  </sheetViews>
  <sheetFormatPr defaultColWidth="9.140625" defaultRowHeight="15"/>
  <cols>
    <col min="1" max="1" width="1.1484375" style="0" customWidth="1"/>
    <col min="2" max="2" width="6.00390625" style="0" customWidth="1"/>
    <col min="3" max="3" width="22.140625" style="0" customWidth="1"/>
    <col min="4" max="4" width="28.57421875" style="0" customWidth="1"/>
    <col min="5" max="5" width="9.00390625" style="0" bestFit="1" customWidth="1"/>
    <col min="6" max="6" width="12.28125" style="0" customWidth="1"/>
    <col min="7" max="7" width="16.421875" style="0" bestFit="1" customWidth="1"/>
    <col min="8" max="8" width="13.57421875" style="0" bestFit="1" customWidth="1"/>
    <col min="9" max="9" width="16.421875" style="0" customWidth="1"/>
    <col min="10" max="10" width="3.00390625" style="0" customWidth="1"/>
    <col min="11" max="11" width="21.57421875" style="0" customWidth="1"/>
    <col min="12" max="12" width="11.8515625" style="0" customWidth="1"/>
    <col min="13" max="14" width="14.57421875" style="0" customWidth="1"/>
    <col min="15" max="15" width="14.8515625" style="0" customWidth="1"/>
    <col min="16" max="16" width="25.8515625" style="0" bestFit="1" customWidth="1"/>
    <col min="17" max="17" width="20.8515625" style="0" bestFit="1" customWidth="1"/>
  </cols>
  <sheetData>
    <row r="1" spans="3:5" ht="5.25" customHeight="1">
      <c r="C1" s="1"/>
      <c r="D1" s="1"/>
      <c r="E1" s="1"/>
    </row>
    <row r="2" spans="2:15" ht="15" customHeight="1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5" ht="15" customHeight="1">
      <c r="B3" s="1"/>
      <c r="C3" s="1"/>
      <c r="D3" s="177" t="s">
        <v>13</v>
      </c>
      <c r="E3" s="179">
        <v>8</v>
      </c>
      <c r="F3" s="2"/>
      <c r="G3" s="178" t="s">
        <v>53</v>
      </c>
      <c r="H3" s="182">
        <v>140</v>
      </c>
      <c r="I3" s="1"/>
      <c r="K3" s="32"/>
      <c r="L3" s="32"/>
      <c r="M3" s="32"/>
      <c r="N3" s="32"/>
      <c r="O3" s="32"/>
    </row>
    <row r="4" spans="2:15" ht="15" customHeight="1">
      <c r="B4" s="1"/>
      <c r="C4" s="1"/>
      <c r="D4" s="181"/>
      <c r="E4" s="181"/>
      <c r="F4" s="181"/>
      <c r="G4" s="189" t="str">
        <f>IF(RD11!E3&gt;48,"překročen počet vláken","")</f>
        <v/>
      </c>
      <c r="H4" s="181"/>
      <c r="I4" s="181"/>
      <c r="K4" s="32"/>
      <c r="L4" s="32"/>
      <c r="M4" s="32"/>
      <c r="N4" s="32"/>
      <c r="O4" s="32"/>
    </row>
    <row r="5" spans="2:15" ht="15">
      <c r="B5" s="23" t="s">
        <v>78</v>
      </c>
      <c r="C5" s="23"/>
      <c r="D5" s="23"/>
      <c r="E5" s="23"/>
      <c r="F5" s="23"/>
      <c r="G5" s="23"/>
      <c r="H5" s="23"/>
      <c r="I5" s="23"/>
      <c r="K5" s="37"/>
      <c r="L5" s="37"/>
      <c r="M5" s="37"/>
      <c r="N5" s="37"/>
      <c r="O5" s="37"/>
    </row>
    <row r="6" spans="2:16" ht="15">
      <c r="B6" s="4"/>
      <c r="C6" s="5" t="s">
        <v>1</v>
      </c>
      <c r="D6" s="5"/>
      <c r="E6" s="5" t="s">
        <v>0</v>
      </c>
      <c r="F6" s="5" t="s">
        <v>7</v>
      </c>
      <c r="G6" s="5" t="s">
        <v>8</v>
      </c>
      <c r="H6" s="5" t="s">
        <v>9</v>
      </c>
      <c r="I6" s="6" t="s">
        <v>10</v>
      </c>
      <c r="K6" s="36"/>
      <c r="L6" s="33"/>
      <c r="M6" s="33"/>
      <c r="N6" s="33"/>
      <c r="O6" s="33"/>
      <c r="P6" s="26"/>
    </row>
    <row r="7" spans="2:16" ht="15">
      <c r="B7" s="24"/>
      <c r="C7" s="207" t="s">
        <v>105</v>
      </c>
      <c r="D7" s="207"/>
      <c r="E7" s="180">
        <f>IF($E$3&lt;=8,$H$3,0)</f>
        <v>140</v>
      </c>
      <c r="F7" s="38"/>
      <c r="G7" s="28">
        <f aca="true" t="shared" si="0" ref="G7:G32">F7*E7</f>
        <v>0</v>
      </c>
      <c r="H7" s="39"/>
      <c r="I7" s="28">
        <f aca="true" t="shared" si="1" ref="I7:I32">H7*E7</f>
        <v>0</v>
      </c>
      <c r="K7" s="34"/>
      <c r="L7" s="34"/>
      <c r="M7" s="28"/>
      <c r="N7" s="35"/>
      <c r="O7" s="28"/>
      <c r="P7" s="27"/>
    </row>
    <row r="8" spans="2:16" ht="15">
      <c r="B8" s="24"/>
      <c r="C8" s="207" t="s">
        <v>106</v>
      </c>
      <c r="D8" s="207"/>
      <c r="E8" s="180">
        <f>IF($E$3&gt;8,IF($E$3&lt;=12,$H$3,0),0)</f>
        <v>0</v>
      </c>
      <c r="F8" s="38"/>
      <c r="G8" s="28">
        <f t="shared" si="0"/>
        <v>0</v>
      </c>
      <c r="H8" s="39"/>
      <c r="I8" s="28">
        <f t="shared" si="1"/>
        <v>0</v>
      </c>
      <c r="K8" s="34"/>
      <c r="L8" s="34"/>
      <c r="M8" s="28"/>
      <c r="N8" s="35"/>
      <c r="O8" s="28"/>
      <c r="P8" s="27"/>
    </row>
    <row r="9" spans="2:16" ht="15">
      <c r="B9" s="24"/>
      <c r="C9" s="207" t="s">
        <v>107</v>
      </c>
      <c r="D9" s="207"/>
      <c r="E9" s="180">
        <f>IF($E$3&gt;12,IF($E$3&lt;=24,$H$3,0),0)</f>
        <v>0</v>
      </c>
      <c r="F9" s="38"/>
      <c r="G9" s="28">
        <f t="shared" si="0"/>
        <v>0</v>
      </c>
      <c r="H9" s="39"/>
      <c r="I9" s="28">
        <f t="shared" si="1"/>
        <v>0</v>
      </c>
      <c r="K9" s="34"/>
      <c r="L9" s="34"/>
      <c r="M9" s="28"/>
      <c r="N9" s="35"/>
      <c r="O9" s="28"/>
      <c r="P9" s="27"/>
    </row>
    <row r="10" spans="2:16" ht="15">
      <c r="B10" s="24"/>
      <c r="C10" s="207" t="s">
        <v>108</v>
      </c>
      <c r="D10" s="207"/>
      <c r="E10" s="180">
        <f>IF($E$3&gt;24,IF($E$3&lt;=48,$H$3,0),0)</f>
        <v>0</v>
      </c>
      <c r="F10" s="38"/>
      <c r="G10" s="28">
        <f t="shared" si="0"/>
        <v>0</v>
      </c>
      <c r="H10" s="39"/>
      <c r="I10" s="28">
        <f t="shared" si="1"/>
        <v>0</v>
      </c>
      <c r="K10" s="34"/>
      <c r="L10" s="34"/>
      <c r="M10" s="28"/>
      <c r="N10" s="35"/>
      <c r="O10" s="28"/>
      <c r="P10" s="27"/>
    </row>
    <row r="11" spans="2:16" ht="15">
      <c r="B11" s="24"/>
      <c r="C11" s="207" t="s">
        <v>102</v>
      </c>
      <c r="D11" s="207"/>
      <c r="E11" s="183">
        <v>2</v>
      </c>
      <c r="F11" s="38"/>
      <c r="G11" s="28">
        <f t="shared" si="0"/>
        <v>0</v>
      </c>
      <c r="H11" s="39"/>
      <c r="I11" s="28">
        <f t="shared" si="1"/>
        <v>0</v>
      </c>
      <c r="K11" s="34"/>
      <c r="L11" s="34"/>
      <c r="M11" s="28"/>
      <c r="N11" s="35"/>
      <c r="O11" s="28"/>
      <c r="P11" s="27"/>
    </row>
    <row r="12" spans="2:16" ht="14.45">
      <c r="B12" s="24"/>
      <c r="C12" s="207" t="s">
        <v>103</v>
      </c>
      <c r="D12" s="207"/>
      <c r="E12" s="180">
        <f>E11</f>
        <v>2</v>
      </c>
      <c r="F12" s="38"/>
      <c r="G12" s="28">
        <f t="shared" si="0"/>
        <v>0</v>
      </c>
      <c r="H12" s="39"/>
      <c r="I12" s="28">
        <f t="shared" si="1"/>
        <v>0</v>
      </c>
      <c r="K12" s="34"/>
      <c r="L12" s="34"/>
      <c r="M12" s="28"/>
      <c r="N12" s="35"/>
      <c r="O12" s="28"/>
      <c r="P12" s="27"/>
    </row>
    <row r="13" spans="2:16" ht="15">
      <c r="B13" s="24"/>
      <c r="C13" s="207" t="s">
        <v>104</v>
      </c>
      <c r="D13" s="207"/>
      <c r="E13" s="180">
        <f>CEILING($E$3/48,1)</f>
        <v>1</v>
      </c>
      <c r="F13" s="38"/>
      <c r="G13" s="28">
        <f t="shared" si="0"/>
        <v>0</v>
      </c>
      <c r="H13" s="39"/>
      <c r="I13" s="28">
        <f t="shared" si="1"/>
        <v>0</v>
      </c>
      <c r="K13" s="34"/>
      <c r="L13" s="34"/>
      <c r="M13" s="28"/>
      <c r="N13" s="35"/>
      <c r="O13" s="28"/>
      <c r="P13" s="27"/>
    </row>
    <row r="14" spans="2:16" ht="15">
      <c r="B14" s="24"/>
      <c r="C14" s="207" t="s">
        <v>56</v>
      </c>
      <c r="D14" s="207"/>
      <c r="E14" s="180">
        <f>CEILING($E$3/12,1)</f>
        <v>1</v>
      </c>
      <c r="F14" s="38"/>
      <c r="G14" s="28">
        <f t="shared" si="0"/>
        <v>0</v>
      </c>
      <c r="H14" s="39"/>
      <c r="I14" s="28">
        <f t="shared" si="1"/>
        <v>0</v>
      </c>
      <c r="K14" s="34"/>
      <c r="L14" s="34"/>
      <c r="M14" s="28"/>
      <c r="N14" s="35"/>
      <c r="O14" s="28"/>
      <c r="P14" s="27"/>
    </row>
    <row r="15" spans="2:16" ht="15">
      <c r="B15" s="24"/>
      <c r="C15" s="207" t="s">
        <v>101</v>
      </c>
      <c r="D15" s="207"/>
      <c r="E15" s="180">
        <f>0.5*$E$3</f>
        <v>4</v>
      </c>
      <c r="F15" s="38"/>
      <c r="G15" s="28">
        <f t="shared" si="0"/>
        <v>0</v>
      </c>
      <c r="H15" s="39"/>
      <c r="I15" s="28">
        <f t="shared" si="1"/>
        <v>0</v>
      </c>
      <c r="K15" s="34"/>
      <c r="L15" s="34"/>
      <c r="M15" s="28"/>
      <c r="N15" s="35"/>
      <c r="O15" s="28"/>
      <c r="P15" s="27"/>
    </row>
    <row r="16" spans="2:16" ht="15">
      <c r="B16" s="24"/>
      <c r="C16" s="207" t="s">
        <v>109</v>
      </c>
      <c r="D16" s="207"/>
      <c r="E16" s="180">
        <f>1*$E$3</f>
        <v>8</v>
      </c>
      <c r="F16" s="38"/>
      <c r="G16" s="28">
        <f t="shared" si="0"/>
        <v>0</v>
      </c>
      <c r="H16" s="39"/>
      <c r="I16" s="28">
        <f t="shared" si="1"/>
        <v>0</v>
      </c>
      <c r="K16" s="34"/>
      <c r="L16" s="34"/>
      <c r="M16" s="28"/>
      <c r="N16" s="35"/>
      <c r="O16" s="28"/>
      <c r="P16" s="27"/>
    </row>
    <row r="17" spans="2:16" ht="15">
      <c r="B17" s="24"/>
      <c r="C17" s="207" t="s">
        <v>11</v>
      </c>
      <c r="D17" s="207"/>
      <c r="E17" s="180">
        <f>1*$E$3</f>
        <v>8</v>
      </c>
      <c r="F17" s="38"/>
      <c r="G17" s="28">
        <f t="shared" si="0"/>
        <v>0</v>
      </c>
      <c r="H17" s="39"/>
      <c r="I17" s="28">
        <f t="shared" si="1"/>
        <v>0</v>
      </c>
      <c r="K17" s="34"/>
      <c r="L17" s="34"/>
      <c r="M17" s="28"/>
      <c r="N17" s="35"/>
      <c r="O17" s="28"/>
      <c r="P17" s="27"/>
    </row>
    <row r="18" spans="2:16" ht="15">
      <c r="B18" s="24"/>
      <c r="C18" s="207" t="s">
        <v>12</v>
      </c>
      <c r="D18" s="207"/>
      <c r="E18" s="180">
        <f>1*$E$3</f>
        <v>8</v>
      </c>
      <c r="F18" s="38"/>
      <c r="G18" s="28">
        <f t="shared" si="0"/>
        <v>0</v>
      </c>
      <c r="H18" s="39"/>
      <c r="I18" s="28">
        <f t="shared" si="1"/>
        <v>0</v>
      </c>
      <c r="K18" s="34"/>
      <c r="L18" s="34"/>
      <c r="M18" s="28"/>
      <c r="N18" s="35"/>
      <c r="O18" s="28"/>
      <c r="P18" s="27"/>
    </row>
    <row r="19" spans="2:16" ht="15">
      <c r="B19" s="24"/>
      <c r="C19" s="207" t="s">
        <v>54</v>
      </c>
      <c r="D19" s="207"/>
      <c r="E19" s="180">
        <f>1*$E$3</f>
        <v>8</v>
      </c>
      <c r="F19" s="38"/>
      <c r="G19" s="28">
        <f t="shared" si="0"/>
        <v>0</v>
      </c>
      <c r="H19" s="39"/>
      <c r="I19" s="28">
        <f t="shared" si="1"/>
        <v>0</v>
      </c>
      <c r="K19" s="34"/>
      <c r="L19" s="34"/>
      <c r="M19" s="28"/>
      <c r="N19" s="35"/>
      <c r="O19" s="28"/>
      <c r="P19" s="27"/>
    </row>
    <row r="20" spans="2:16" ht="15">
      <c r="B20" s="24"/>
      <c r="C20" s="207" t="s">
        <v>61</v>
      </c>
      <c r="D20" s="207"/>
      <c r="E20" s="180">
        <f>E13</f>
        <v>1</v>
      </c>
      <c r="F20" s="38"/>
      <c r="G20" s="28">
        <f t="shared" si="0"/>
        <v>0</v>
      </c>
      <c r="H20" s="39"/>
      <c r="I20" s="28">
        <f t="shared" si="1"/>
        <v>0</v>
      </c>
      <c r="K20" s="34"/>
      <c r="L20" s="34"/>
      <c r="M20" s="28"/>
      <c r="N20" s="35"/>
      <c r="O20" s="28"/>
      <c r="P20" s="27"/>
    </row>
    <row r="21" spans="2:16" ht="15">
      <c r="B21" s="24"/>
      <c r="C21" s="207" t="s">
        <v>55</v>
      </c>
      <c r="D21" s="207"/>
      <c r="E21" s="180">
        <f>E20+E13</f>
        <v>2</v>
      </c>
      <c r="F21" s="38"/>
      <c r="G21" s="28">
        <f t="shared" si="0"/>
        <v>0</v>
      </c>
      <c r="H21" s="39"/>
      <c r="I21" s="28">
        <f t="shared" si="1"/>
        <v>0</v>
      </c>
      <c r="K21" s="34"/>
      <c r="L21" s="34"/>
      <c r="M21" s="28"/>
      <c r="N21" s="35"/>
      <c r="O21" s="28"/>
      <c r="P21" s="27"/>
    </row>
    <row r="22" spans="2:16" ht="14.45">
      <c r="B22" s="24"/>
      <c r="C22" s="193"/>
      <c r="D22" s="193"/>
      <c r="E22" s="43"/>
      <c r="F22" s="38"/>
      <c r="G22" s="28"/>
      <c r="H22" s="39"/>
      <c r="I22" s="28"/>
      <c r="K22" s="34"/>
      <c r="L22" s="34"/>
      <c r="M22" s="28"/>
      <c r="N22" s="35"/>
      <c r="O22" s="28"/>
      <c r="P22" s="27"/>
    </row>
    <row r="23" spans="2:16" ht="15">
      <c r="B23" s="24"/>
      <c r="C23" s="207" t="s">
        <v>57</v>
      </c>
      <c r="D23" s="207"/>
      <c r="E23" s="43">
        <v>55</v>
      </c>
      <c r="F23" s="38"/>
      <c r="G23" s="28">
        <f t="shared" si="0"/>
        <v>0</v>
      </c>
      <c r="H23" s="39"/>
      <c r="I23" s="28">
        <f t="shared" si="1"/>
        <v>0</v>
      </c>
      <c r="K23" s="34"/>
      <c r="L23" s="34"/>
      <c r="M23" s="28"/>
      <c r="N23" s="35"/>
      <c r="O23" s="28"/>
      <c r="P23" s="27"/>
    </row>
    <row r="24" spans="2:16" ht="15">
      <c r="B24" s="24"/>
      <c r="C24" s="207" t="s">
        <v>62</v>
      </c>
      <c r="D24" s="207"/>
      <c r="E24" s="43">
        <v>0</v>
      </c>
      <c r="F24" s="38"/>
      <c r="G24" s="28">
        <f t="shared" si="0"/>
        <v>0</v>
      </c>
      <c r="H24" s="39"/>
      <c r="I24" s="28">
        <f t="shared" si="1"/>
        <v>0</v>
      </c>
      <c r="K24" s="34"/>
      <c r="L24" s="34"/>
      <c r="M24" s="28"/>
      <c r="N24" s="35"/>
      <c r="O24" s="28"/>
      <c r="P24" s="27"/>
    </row>
    <row r="25" spans="2:16" ht="15">
      <c r="B25" s="24"/>
      <c r="C25" s="207" t="s">
        <v>86</v>
      </c>
      <c r="D25" s="207"/>
      <c r="E25" s="43">
        <v>0</v>
      </c>
      <c r="F25" s="38"/>
      <c r="G25" s="28">
        <f t="shared" si="0"/>
        <v>0</v>
      </c>
      <c r="H25" s="39"/>
      <c r="I25" s="28">
        <f t="shared" si="1"/>
        <v>0</v>
      </c>
      <c r="K25" s="34"/>
      <c r="L25" s="34"/>
      <c r="M25" s="28"/>
      <c r="N25" s="35"/>
      <c r="O25" s="28"/>
      <c r="P25" s="27"/>
    </row>
    <row r="26" spans="2:16" ht="15">
      <c r="B26" s="24"/>
      <c r="C26" s="207" t="s">
        <v>87</v>
      </c>
      <c r="D26" s="207"/>
      <c r="E26" s="43">
        <v>10</v>
      </c>
      <c r="F26" s="38"/>
      <c r="G26" s="28">
        <f t="shared" si="0"/>
        <v>0</v>
      </c>
      <c r="H26" s="39"/>
      <c r="I26" s="28">
        <f t="shared" si="1"/>
        <v>0</v>
      </c>
      <c r="K26" s="34"/>
      <c r="L26" s="34"/>
      <c r="M26" s="28"/>
      <c r="N26" s="35"/>
      <c r="O26" s="28"/>
      <c r="P26" s="27"/>
    </row>
    <row r="27" spans="2:16" ht="15">
      <c r="B27" s="24"/>
      <c r="C27" s="207" t="s">
        <v>59</v>
      </c>
      <c r="D27" s="207"/>
      <c r="E27" s="43">
        <v>0</v>
      </c>
      <c r="F27" s="38"/>
      <c r="G27" s="28">
        <f t="shared" si="0"/>
        <v>0</v>
      </c>
      <c r="H27" s="39"/>
      <c r="I27" s="28">
        <f t="shared" si="1"/>
        <v>0</v>
      </c>
      <c r="K27" s="34"/>
      <c r="L27" s="34"/>
      <c r="M27" s="28"/>
      <c r="N27" s="35"/>
      <c r="O27" s="28"/>
      <c r="P27" s="27"/>
    </row>
    <row r="28" spans="2:16" ht="15">
      <c r="B28" s="24"/>
      <c r="C28" s="207" t="s">
        <v>82</v>
      </c>
      <c r="D28" s="207"/>
      <c r="E28" s="43">
        <v>1</v>
      </c>
      <c r="F28" s="38"/>
      <c r="G28" s="28">
        <f t="shared" si="0"/>
        <v>0</v>
      </c>
      <c r="H28" s="39"/>
      <c r="I28" s="28">
        <f t="shared" si="1"/>
        <v>0</v>
      </c>
      <c r="K28" s="34"/>
      <c r="L28" s="34"/>
      <c r="M28" s="28"/>
      <c r="N28" s="35"/>
      <c r="O28" s="28"/>
      <c r="P28" s="27"/>
    </row>
    <row r="29" spans="2:16" ht="15">
      <c r="B29" s="24"/>
      <c r="C29" s="207" t="s">
        <v>90</v>
      </c>
      <c r="D29" s="207"/>
      <c r="E29" s="43">
        <v>0</v>
      </c>
      <c r="F29" s="38"/>
      <c r="G29" s="28">
        <f t="shared" si="0"/>
        <v>0</v>
      </c>
      <c r="H29" s="39"/>
      <c r="I29" s="28">
        <f t="shared" si="1"/>
        <v>0</v>
      </c>
      <c r="K29" s="34"/>
      <c r="L29" s="34"/>
      <c r="M29" s="28"/>
      <c r="N29" s="35"/>
      <c r="O29" s="28"/>
      <c r="P29" s="27"/>
    </row>
    <row r="30" spans="2:16" ht="15">
      <c r="B30" s="24"/>
      <c r="C30" s="207" t="s">
        <v>89</v>
      </c>
      <c r="D30" s="207"/>
      <c r="E30" s="43">
        <v>2</v>
      </c>
      <c r="F30" s="38"/>
      <c r="G30" s="28">
        <f t="shared" si="0"/>
        <v>0</v>
      </c>
      <c r="H30" s="39"/>
      <c r="I30" s="28">
        <f t="shared" si="1"/>
        <v>0</v>
      </c>
      <c r="K30" s="34"/>
      <c r="L30" s="34"/>
      <c r="M30" s="28"/>
      <c r="N30" s="35"/>
      <c r="O30" s="28"/>
      <c r="P30" s="27"/>
    </row>
    <row r="31" spans="2:16" ht="15">
      <c r="B31" s="24"/>
      <c r="C31" s="207" t="s">
        <v>88</v>
      </c>
      <c r="D31" s="207"/>
      <c r="E31" s="43">
        <f>E29+E30</f>
        <v>2</v>
      </c>
      <c r="F31" s="38"/>
      <c r="G31" s="28">
        <f t="shared" si="0"/>
        <v>0</v>
      </c>
      <c r="H31" s="39"/>
      <c r="I31" s="28">
        <f t="shared" si="1"/>
        <v>0</v>
      </c>
      <c r="K31" s="34"/>
      <c r="L31" s="34"/>
      <c r="M31" s="28"/>
      <c r="N31" s="35"/>
      <c r="O31" s="28"/>
      <c r="P31" s="27"/>
    </row>
    <row r="32" spans="2:16" ht="15">
      <c r="B32" s="24"/>
      <c r="C32" s="207" t="s">
        <v>60</v>
      </c>
      <c r="D32" s="207"/>
      <c r="E32" s="43">
        <v>1</v>
      </c>
      <c r="F32" s="38"/>
      <c r="G32" s="28">
        <f t="shared" si="0"/>
        <v>0</v>
      </c>
      <c r="H32" s="39"/>
      <c r="I32" s="28">
        <f t="shared" si="1"/>
        <v>0</v>
      </c>
      <c r="K32" s="34"/>
      <c r="L32" s="34"/>
      <c r="M32" s="28"/>
      <c r="N32" s="35"/>
      <c r="O32" s="28"/>
      <c r="P32" s="27"/>
    </row>
    <row r="33" spans="2:15" ht="15">
      <c r="B33" s="40"/>
      <c r="C33" s="40" t="s">
        <v>2</v>
      </c>
      <c r="D33" s="41"/>
      <c r="E33" s="41"/>
      <c r="F33" s="41"/>
      <c r="G33" s="42">
        <f>SUM(G7:G32)</f>
        <v>0</v>
      </c>
      <c r="H33" s="31"/>
      <c r="I33" s="42">
        <f>SUM(I7:I32)</f>
        <v>0</v>
      </c>
      <c r="K33" s="34"/>
      <c r="L33" s="28"/>
      <c r="M33" s="28"/>
      <c r="N33" s="28"/>
      <c r="O33" s="28"/>
    </row>
    <row r="34" spans="3:16" ht="15">
      <c r="C34" s="20"/>
      <c r="F34" s="13"/>
      <c r="G34" s="13"/>
      <c r="H34" s="13"/>
      <c r="I34" s="22"/>
      <c r="K34" s="32"/>
      <c r="L34" s="32"/>
      <c r="M34" s="32"/>
      <c r="N34" s="32"/>
      <c r="O34" s="32"/>
      <c r="P34" s="29"/>
    </row>
    <row r="35" spans="3:15" ht="15">
      <c r="C35" s="20"/>
      <c r="F35" s="13"/>
      <c r="G35" s="13"/>
      <c r="H35" s="13"/>
      <c r="I35" s="22"/>
      <c r="K35" s="32"/>
      <c r="L35" s="32"/>
      <c r="M35" s="32"/>
      <c r="N35" s="32"/>
      <c r="O35" s="32"/>
    </row>
    <row r="36" spans="2:15" ht="15">
      <c r="B36" s="25"/>
      <c r="C36" s="8"/>
      <c r="F36" s="7" t="s">
        <v>3</v>
      </c>
      <c r="K36" s="32"/>
      <c r="L36" s="32"/>
      <c r="M36" s="32"/>
      <c r="N36" s="32"/>
      <c r="O36" s="32"/>
    </row>
    <row r="37" spans="2:15" ht="15">
      <c r="B37" s="15"/>
      <c r="C37" s="8"/>
      <c r="F37" s="9" t="s">
        <v>4</v>
      </c>
      <c r="G37" s="10"/>
      <c r="H37" s="10"/>
      <c r="I37" s="11">
        <f>I33+G33</f>
        <v>0</v>
      </c>
      <c r="K37" s="32"/>
      <c r="L37" s="28"/>
      <c r="M37" s="32"/>
      <c r="N37" s="35"/>
      <c r="O37" s="22"/>
    </row>
    <row r="38" spans="2:15" ht="15">
      <c r="B38" s="19"/>
      <c r="C38" s="8"/>
      <c r="F38" s="12" t="s">
        <v>5</v>
      </c>
      <c r="G38" s="13"/>
      <c r="H38" s="13"/>
      <c r="I38" s="14">
        <f>I37*0.21</f>
        <v>0</v>
      </c>
      <c r="K38" s="32"/>
      <c r="L38" s="32"/>
      <c r="M38" s="32"/>
      <c r="N38" s="32"/>
      <c r="O38" s="32"/>
    </row>
    <row r="39" spans="3:15" ht="15">
      <c r="C39" s="8"/>
      <c r="F39" s="16" t="s">
        <v>6</v>
      </c>
      <c r="G39" s="17"/>
      <c r="H39" s="17"/>
      <c r="I39" s="18">
        <f>I37+I38</f>
        <v>0</v>
      </c>
      <c r="K39" s="32"/>
      <c r="L39" s="32"/>
      <c r="M39" s="32"/>
      <c r="N39" s="32"/>
      <c r="O39" s="32"/>
    </row>
    <row r="40" spans="3:15" ht="15">
      <c r="C40" s="20"/>
      <c r="F40" s="21"/>
      <c r="G40" s="1"/>
      <c r="H40" s="1"/>
      <c r="I40" s="1"/>
      <c r="K40" s="32"/>
      <c r="L40" s="32"/>
      <c r="M40" s="32"/>
      <c r="N40" s="32"/>
      <c r="O40" s="32"/>
    </row>
    <row r="41" spans="3:9" ht="15">
      <c r="C41" s="20"/>
      <c r="D41" s="30"/>
      <c r="E41" s="30"/>
      <c r="F41" s="13"/>
      <c r="G41" s="13"/>
      <c r="H41" s="13"/>
      <c r="I41" s="22"/>
    </row>
    <row r="42" spans="3:9" ht="15">
      <c r="C42" s="20"/>
      <c r="F42" s="13"/>
      <c r="G42" s="13"/>
      <c r="H42" s="13"/>
      <c r="I42" s="22"/>
    </row>
    <row r="43" spans="3:9" ht="15">
      <c r="C43" s="20"/>
      <c r="D43" s="29"/>
      <c r="E43" s="29"/>
      <c r="F43" s="13"/>
      <c r="G43" s="13"/>
      <c r="H43" s="13"/>
      <c r="I43" s="22"/>
    </row>
    <row r="44" spans="4:9" ht="15">
      <c r="D44" s="29"/>
      <c r="E44" s="29"/>
      <c r="F44" s="1"/>
      <c r="G44" s="1"/>
      <c r="H44" s="1"/>
      <c r="I44" s="1"/>
    </row>
    <row r="45" spans="4:5" ht="15">
      <c r="D45" s="29"/>
      <c r="E45" s="29"/>
    </row>
    <row r="46" spans="4:5" ht="15">
      <c r="D46" s="29"/>
      <c r="E46" s="29"/>
    </row>
  </sheetData>
  <mergeCells count="25">
    <mergeCell ref="C27:D27"/>
    <mergeCell ref="C28:D28"/>
    <mergeCell ref="C32:D32"/>
    <mergeCell ref="C19:D19"/>
    <mergeCell ref="C20:D20"/>
    <mergeCell ref="C21:D21"/>
    <mergeCell ref="C23:D23"/>
    <mergeCell ref="C24:D24"/>
    <mergeCell ref="C25:D25"/>
    <mergeCell ref="C26:D26"/>
    <mergeCell ref="C31:D31"/>
    <mergeCell ref="C29:D29"/>
    <mergeCell ref="C30:D30"/>
    <mergeCell ref="C18:D18"/>
    <mergeCell ref="C7:D7"/>
    <mergeCell ref="C8:D8"/>
    <mergeCell ref="C9:D9"/>
    <mergeCell ref="C10:D10"/>
    <mergeCell ref="C11:D11"/>
    <mergeCell ref="C13:D13"/>
    <mergeCell ref="C14:D14"/>
    <mergeCell ref="C15:D15"/>
    <mergeCell ref="C16:D16"/>
    <mergeCell ref="C17:D17"/>
    <mergeCell ref="C12:D12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zoomScale="90" zoomScaleNormal="90" workbookViewId="0" topLeftCell="A1">
      <selection activeCell="C15" sqref="C15:D15"/>
    </sheetView>
  </sheetViews>
  <sheetFormatPr defaultColWidth="9.140625" defaultRowHeight="15"/>
  <cols>
    <col min="1" max="1" width="1.1484375" style="0" customWidth="1"/>
    <col min="2" max="2" width="6.00390625" style="0" customWidth="1"/>
    <col min="3" max="3" width="22.140625" style="0" customWidth="1"/>
    <col min="4" max="4" width="28.57421875" style="0" customWidth="1"/>
    <col min="5" max="5" width="9.00390625" style="0" bestFit="1" customWidth="1"/>
    <col min="6" max="6" width="12.28125" style="0" customWidth="1"/>
    <col min="7" max="7" width="16.421875" style="0" bestFit="1" customWidth="1"/>
    <col min="8" max="8" width="13.57421875" style="0" bestFit="1" customWidth="1"/>
    <col min="9" max="9" width="16.421875" style="0" customWidth="1"/>
    <col min="10" max="10" width="3.00390625" style="0" customWidth="1"/>
    <col min="11" max="11" width="21.57421875" style="0" customWidth="1"/>
    <col min="12" max="12" width="11.8515625" style="0" customWidth="1"/>
    <col min="13" max="14" width="14.57421875" style="0" customWidth="1"/>
    <col min="15" max="15" width="14.8515625" style="0" customWidth="1"/>
    <col min="16" max="16" width="25.8515625" style="0" bestFit="1" customWidth="1"/>
    <col min="17" max="17" width="20.8515625" style="0" bestFit="1" customWidth="1"/>
  </cols>
  <sheetData>
    <row r="1" spans="3:5" ht="5.25" customHeight="1">
      <c r="C1" s="1"/>
      <c r="D1" s="1"/>
      <c r="E1" s="1"/>
    </row>
    <row r="2" spans="2:15" ht="15" customHeight="1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5" ht="15" customHeight="1">
      <c r="B3" s="1"/>
      <c r="C3" s="1"/>
      <c r="D3" s="177" t="s">
        <v>13</v>
      </c>
      <c r="E3" s="179">
        <v>8</v>
      </c>
      <c r="F3" s="2"/>
      <c r="G3" s="178" t="s">
        <v>53</v>
      </c>
      <c r="H3" s="182">
        <v>210</v>
      </c>
      <c r="I3" s="1"/>
      <c r="K3" s="32"/>
      <c r="L3" s="32"/>
      <c r="M3" s="32"/>
      <c r="N3" s="32"/>
      <c r="O3" s="32"/>
    </row>
    <row r="4" spans="2:15" ht="15" customHeight="1">
      <c r="B4" s="1"/>
      <c r="C4" s="1"/>
      <c r="D4" s="181"/>
      <c r="E4" s="181"/>
      <c r="F4" s="181"/>
      <c r="G4" s="189" t="str">
        <f>IF(RD6!E3&gt;48,"překročen počet vláken","")</f>
        <v/>
      </c>
      <c r="H4" s="181"/>
      <c r="I4" s="181"/>
      <c r="K4" s="32"/>
      <c r="L4" s="32"/>
      <c r="M4" s="32"/>
      <c r="N4" s="32"/>
      <c r="O4" s="32"/>
    </row>
    <row r="5" spans="2:15" ht="15">
      <c r="B5" s="23" t="s">
        <v>79</v>
      </c>
      <c r="C5" s="23"/>
      <c r="D5" s="23"/>
      <c r="E5" s="23"/>
      <c r="F5" s="23"/>
      <c r="G5" s="23"/>
      <c r="H5" s="23"/>
      <c r="I5" s="23"/>
      <c r="K5" s="37"/>
      <c r="L5" s="37"/>
      <c r="M5" s="37"/>
      <c r="N5" s="37"/>
      <c r="O5" s="37"/>
    </row>
    <row r="6" spans="2:16" ht="15">
      <c r="B6" s="4"/>
      <c r="C6" s="5" t="s">
        <v>1</v>
      </c>
      <c r="D6" s="5"/>
      <c r="E6" s="5" t="s">
        <v>0</v>
      </c>
      <c r="F6" s="5" t="s">
        <v>7</v>
      </c>
      <c r="G6" s="5" t="s">
        <v>8</v>
      </c>
      <c r="H6" s="5" t="s">
        <v>9</v>
      </c>
      <c r="I6" s="6" t="s">
        <v>10</v>
      </c>
      <c r="K6" s="36"/>
      <c r="L6" s="33"/>
      <c r="M6" s="33"/>
      <c r="N6" s="33"/>
      <c r="O6" s="33"/>
      <c r="P6" s="26"/>
    </row>
    <row r="7" spans="2:16" ht="15">
      <c r="B7" s="24"/>
      <c r="C7" s="207" t="s">
        <v>105</v>
      </c>
      <c r="D7" s="207"/>
      <c r="E7" s="180">
        <f>IF($E$3&lt;=8,$H$3,0)</f>
        <v>210</v>
      </c>
      <c r="F7" s="38"/>
      <c r="G7" s="28">
        <f aca="true" t="shared" si="0" ref="G7:G33">F7*E7</f>
        <v>0</v>
      </c>
      <c r="H7" s="39"/>
      <c r="I7" s="28">
        <f aca="true" t="shared" si="1" ref="I7:I33">H7*E7</f>
        <v>0</v>
      </c>
      <c r="K7" s="34"/>
      <c r="L7" s="34"/>
      <c r="M7" s="28"/>
      <c r="N7" s="35"/>
      <c r="O7" s="28"/>
      <c r="P7" s="27"/>
    </row>
    <row r="8" spans="2:16" ht="15">
      <c r="B8" s="24"/>
      <c r="C8" s="207" t="s">
        <v>106</v>
      </c>
      <c r="D8" s="207"/>
      <c r="E8" s="180">
        <f>IF($E$3&gt;8,IF($E$3&lt;=12,$H$3,0),0)</f>
        <v>0</v>
      </c>
      <c r="F8" s="38"/>
      <c r="G8" s="28">
        <f t="shared" si="0"/>
        <v>0</v>
      </c>
      <c r="H8" s="39"/>
      <c r="I8" s="28">
        <f t="shared" si="1"/>
        <v>0</v>
      </c>
      <c r="K8" s="34"/>
      <c r="L8" s="34"/>
      <c r="M8" s="28"/>
      <c r="N8" s="35"/>
      <c r="O8" s="28"/>
      <c r="P8" s="27"/>
    </row>
    <row r="9" spans="2:16" ht="15">
      <c r="B9" s="24"/>
      <c r="C9" s="207" t="s">
        <v>107</v>
      </c>
      <c r="D9" s="207"/>
      <c r="E9" s="180">
        <f>IF($E$3&gt;12,IF($E$3&lt;=24,$H$3,0),0)</f>
        <v>0</v>
      </c>
      <c r="F9" s="38"/>
      <c r="G9" s="28">
        <f t="shared" si="0"/>
        <v>0</v>
      </c>
      <c r="H9" s="39"/>
      <c r="I9" s="28">
        <f t="shared" si="1"/>
        <v>0</v>
      </c>
      <c r="K9" s="34"/>
      <c r="L9" s="34"/>
      <c r="M9" s="28"/>
      <c r="N9" s="35"/>
      <c r="O9" s="28"/>
      <c r="P9" s="27"/>
    </row>
    <row r="10" spans="2:16" ht="15">
      <c r="B10" s="24"/>
      <c r="C10" s="207" t="s">
        <v>108</v>
      </c>
      <c r="D10" s="207"/>
      <c r="E10" s="180">
        <f>IF($E$3&gt;24,IF($E$3&lt;=48,$H$3,0),0)</f>
        <v>0</v>
      </c>
      <c r="F10" s="38"/>
      <c r="G10" s="28">
        <f t="shared" si="0"/>
        <v>0</v>
      </c>
      <c r="H10" s="39"/>
      <c r="I10" s="28">
        <f t="shared" si="1"/>
        <v>0</v>
      </c>
      <c r="K10" s="34"/>
      <c r="L10" s="34"/>
      <c r="M10" s="28"/>
      <c r="N10" s="35"/>
      <c r="O10" s="28"/>
      <c r="P10" s="27"/>
    </row>
    <row r="11" spans="2:16" ht="15">
      <c r="B11" s="24"/>
      <c r="C11" s="207" t="s">
        <v>102</v>
      </c>
      <c r="D11" s="207"/>
      <c r="E11" s="183">
        <v>2</v>
      </c>
      <c r="F11" s="38"/>
      <c r="G11" s="28">
        <f t="shared" si="0"/>
        <v>0</v>
      </c>
      <c r="H11" s="39"/>
      <c r="I11" s="28">
        <f t="shared" si="1"/>
        <v>0</v>
      </c>
      <c r="K11" s="34"/>
      <c r="L11" s="34"/>
      <c r="M11" s="28"/>
      <c r="N11" s="35"/>
      <c r="O11" s="28"/>
      <c r="P11" s="27"/>
    </row>
    <row r="12" spans="2:16" ht="14.45">
      <c r="B12" s="24"/>
      <c r="C12" s="207" t="s">
        <v>103</v>
      </c>
      <c r="D12" s="207"/>
      <c r="E12" s="180">
        <f>E11</f>
        <v>2</v>
      </c>
      <c r="F12" s="38"/>
      <c r="G12" s="28">
        <f t="shared" si="0"/>
        <v>0</v>
      </c>
      <c r="H12" s="39"/>
      <c r="I12" s="28">
        <f t="shared" si="1"/>
        <v>0</v>
      </c>
      <c r="K12" s="34"/>
      <c r="L12" s="34"/>
      <c r="M12" s="28"/>
      <c r="N12" s="35"/>
      <c r="O12" s="28"/>
      <c r="P12" s="27"/>
    </row>
    <row r="13" spans="2:16" ht="15">
      <c r="B13" s="24"/>
      <c r="C13" s="207" t="s">
        <v>104</v>
      </c>
      <c r="D13" s="207"/>
      <c r="E13" s="180">
        <f>CEILING($E$3/48,1)</f>
        <v>1</v>
      </c>
      <c r="F13" s="38"/>
      <c r="G13" s="28">
        <f t="shared" si="0"/>
        <v>0</v>
      </c>
      <c r="H13" s="39"/>
      <c r="I13" s="28">
        <f t="shared" si="1"/>
        <v>0</v>
      </c>
      <c r="K13" s="34"/>
      <c r="L13" s="34"/>
      <c r="M13" s="28"/>
      <c r="N13" s="35"/>
      <c r="O13" s="28"/>
      <c r="P13" s="27"/>
    </row>
    <row r="14" spans="2:16" ht="15">
      <c r="B14" s="24"/>
      <c r="C14" s="207" t="s">
        <v>56</v>
      </c>
      <c r="D14" s="207"/>
      <c r="E14" s="180">
        <f>CEILING($E$3/12,1)</f>
        <v>1</v>
      </c>
      <c r="F14" s="38"/>
      <c r="G14" s="28">
        <f t="shared" si="0"/>
        <v>0</v>
      </c>
      <c r="H14" s="39"/>
      <c r="I14" s="28">
        <f t="shared" si="1"/>
        <v>0</v>
      </c>
      <c r="K14" s="34"/>
      <c r="L14" s="34"/>
      <c r="M14" s="28"/>
      <c r="N14" s="35"/>
      <c r="O14" s="28"/>
      <c r="P14" s="27"/>
    </row>
    <row r="15" spans="2:16" ht="15">
      <c r="B15" s="24"/>
      <c r="C15" s="207" t="s">
        <v>101</v>
      </c>
      <c r="D15" s="207"/>
      <c r="E15" s="180">
        <f>0.5*$E$3</f>
        <v>4</v>
      </c>
      <c r="F15" s="38"/>
      <c r="G15" s="28">
        <f t="shared" si="0"/>
        <v>0</v>
      </c>
      <c r="H15" s="39"/>
      <c r="I15" s="28">
        <f t="shared" si="1"/>
        <v>0</v>
      </c>
      <c r="K15" s="34"/>
      <c r="L15" s="34"/>
      <c r="M15" s="28"/>
      <c r="N15" s="35"/>
      <c r="O15" s="28"/>
      <c r="P15" s="27"/>
    </row>
    <row r="16" spans="2:16" ht="15">
      <c r="B16" s="24"/>
      <c r="C16" s="207" t="s">
        <v>109</v>
      </c>
      <c r="D16" s="207"/>
      <c r="E16" s="180">
        <f>1*$E$3</f>
        <v>8</v>
      </c>
      <c r="F16" s="38"/>
      <c r="G16" s="28">
        <f t="shared" si="0"/>
        <v>0</v>
      </c>
      <c r="H16" s="39"/>
      <c r="I16" s="28">
        <f t="shared" si="1"/>
        <v>0</v>
      </c>
      <c r="K16" s="34"/>
      <c r="L16" s="34"/>
      <c r="M16" s="28"/>
      <c r="N16" s="35"/>
      <c r="O16" s="28"/>
      <c r="P16" s="27"/>
    </row>
    <row r="17" spans="2:16" ht="15">
      <c r="B17" s="24"/>
      <c r="C17" s="207" t="s">
        <v>11</v>
      </c>
      <c r="D17" s="207"/>
      <c r="E17" s="180">
        <f>1*$E$3</f>
        <v>8</v>
      </c>
      <c r="F17" s="38"/>
      <c r="G17" s="28">
        <f t="shared" si="0"/>
        <v>0</v>
      </c>
      <c r="H17" s="39"/>
      <c r="I17" s="28">
        <f t="shared" si="1"/>
        <v>0</v>
      </c>
      <c r="K17" s="34"/>
      <c r="L17" s="34"/>
      <c r="M17" s="28"/>
      <c r="N17" s="35"/>
      <c r="O17" s="28"/>
      <c r="P17" s="27"/>
    </row>
    <row r="18" spans="2:16" ht="15">
      <c r="B18" s="24"/>
      <c r="C18" s="207" t="s">
        <v>12</v>
      </c>
      <c r="D18" s="207"/>
      <c r="E18" s="180">
        <f>1*$E$3</f>
        <v>8</v>
      </c>
      <c r="F18" s="38"/>
      <c r="G18" s="28">
        <f t="shared" si="0"/>
        <v>0</v>
      </c>
      <c r="H18" s="39"/>
      <c r="I18" s="28">
        <f t="shared" si="1"/>
        <v>0</v>
      </c>
      <c r="K18" s="34"/>
      <c r="L18" s="34"/>
      <c r="M18" s="28"/>
      <c r="N18" s="35"/>
      <c r="O18" s="28"/>
      <c r="P18" s="27"/>
    </row>
    <row r="19" spans="2:16" ht="15">
      <c r="B19" s="24"/>
      <c r="C19" s="207" t="s">
        <v>54</v>
      </c>
      <c r="D19" s="207"/>
      <c r="E19" s="180">
        <f>1*$E$3</f>
        <v>8</v>
      </c>
      <c r="F19" s="38"/>
      <c r="G19" s="28">
        <f t="shared" si="0"/>
        <v>0</v>
      </c>
      <c r="H19" s="39"/>
      <c r="I19" s="28">
        <f t="shared" si="1"/>
        <v>0</v>
      </c>
      <c r="K19" s="34"/>
      <c r="L19" s="34"/>
      <c r="M19" s="28"/>
      <c r="N19" s="35"/>
      <c r="O19" s="28"/>
      <c r="P19" s="27"/>
    </row>
    <row r="20" spans="2:16" ht="15">
      <c r="B20" s="24"/>
      <c r="C20" s="207" t="s">
        <v>61</v>
      </c>
      <c r="D20" s="207"/>
      <c r="E20" s="180">
        <f>E13</f>
        <v>1</v>
      </c>
      <c r="F20" s="38"/>
      <c r="G20" s="28">
        <f t="shared" si="0"/>
        <v>0</v>
      </c>
      <c r="H20" s="39"/>
      <c r="I20" s="28">
        <f t="shared" si="1"/>
        <v>0</v>
      </c>
      <c r="K20" s="34"/>
      <c r="L20" s="34"/>
      <c r="M20" s="28"/>
      <c r="N20" s="35"/>
      <c r="O20" s="28"/>
      <c r="P20" s="27"/>
    </row>
    <row r="21" spans="2:16" ht="15">
      <c r="B21" s="24"/>
      <c r="C21" s="207" t="s">
        <v>55</v>
      </c>
      <c r="D21" s="207"/>
      <c r="E21" s="180">
        <f>E20+E13</f>
        <v>2</v>
      </c>
      <c r="F21" s="38"/>
      <c r="G21" s="28">
        <f t="shared" si="0"/>
        <v>0</v>
      </c>
      <c r="H21" s="39"/>
      <c r="I21" s="28">
        <f t="shared" si="1"/>
        <v>0</v>
      </c>
      <c r="K21" s="34"/>
      <c r="L21" s="34"/>
      <c r="M21" s="28"/>
      <c r="N21" s="35"/>
      <c r="O21" s="28"/>
      <c r="P21" s="27"/>
    </row>
    <row r="22" spans="2:16" ht="14.45">
      <c r="B22" s="24"/>
      <c r="C22" s="193"/>
      <c r="D22" s="193"/>
      <c r="E22" s="43"/>
      <c r="F22" s="38"/>
      <c r="G22" s="28"/>
      <c r="H22" s="39"/>
      <c r="I22" s="28"/>
      <c r="K22" s="34"/>
      <c r="L22" s="34"/>
      <c r="M22" s="28"/>
      <c r="N22" s="35"/>
      <c r="O22" s="28"/>
      <c r="P22" s="27"/>
    </row>
    <row r="23" spans="2:16" ht="14.45">
      <c r="B23" s="24"/>
      <c r="C23" s="207" t="s">
        <v>100</v>
      </c>
      <c r="D23" s="207"/>
      <c r="E23" s="43">
        <v>1</v>
      </c>
      <c r="F23" s="38"/>
      <c r="G23" s="28">
        <f aca="true" t="shared" si="2" ref="G23">F23*E23</f>
        <v>0</v>
      </c>
      <c r="H23" s="39"/>
      <c r="I23" s="28">
        <f aca="true" t="shared" si="3" ref="I23">H23*E23</f>
        <v>0</v>
      </c>
      <c r="K23" s="34"/>
      <c r="L23" s="34"/>
      <c r="M23" s="28"/>
      <c r="N23" s="35"/>
      <c r="O23" s="28"/>
      <c r="P23" s="27"/>
    </row>
    <row r="24" spans="2:16" ht="15">
      <c r="B24" s="24"/>
      <c r="C24" s="207" t="s">
        <v>57</v>
      </c>
      <c r="D24" s="207"/>
      <c r="E24" s="43">
        <v>10</v>
      </c>
      <c r="F24" s="38"/>
      <c r="G24" s="28">
        <f t="shared" si="0"/>
        <v>0</v>
      </c>
      <c r="H24" s="39"/>
      <c r="I24" s="28">
        <f t="shared" si="1"/>
        <v>0</v>
      </c>
      <c r="K24" s="34"/>
      <c r="L24" s="34"/>
      <c r="M24" s="28"/>
      <c r="N24" s="35"/>
      <c r="O24" s="28"/>
      <c r="P24" s="27"/>
    </row>
    <row r="25" spans="2:16" ht="15">
      <c r="B25" s="24"/>
      <c r="C25" s="207" t="s">
        <v>62</v>
      </c>
      <c r="D25" s="207"/>
      <c r="E25" s="43">
        <v>0</v>
      </c>
      <c r="F25" s="38"/>
      <c r="G25" s="28">
        <f t="shared" si="0"/>
        <v>0</v>
      </c>
      <c r="H25" s="39"/>
      <c r="I25" s="28">
        <f t="shared" si="1"/>
        <v>0</v>
      </c>
      <c r="K25" s="34"/>
      <c r="L25" s="34"/>
      <c r="M25" s="28"/>
      <c r="N25" s="35"/>
      <c r="O25" s="28"/>
      <c r="P25" s="27"/>
    </row>
    <row r="26" spans="2:16" ht="15">
      <c r="B26" s="24"/>
      <c r="C26" s="207" t="s">
        <v>86</v>
      </c>
      <c r="D26" s="207"/>
      <c r="E26" s="43">
        <v>160</v>
      </c>
      <c r="F26" s="38"/>
      <c r="G26" s="28">
        <f aca="true" t="shared" si="4" ref="G26">F26*E26</f>
        <v>0</v>
      </c>
      <c r="H26" s="39"/>
      <c r="I26" s="28">
        <f aca="true" t="shared" si="5" ref="I26">H26*E26</f>
        <v>0</v>
      </c>
      <c r="K26" s="34"/>
      <c r="L26" s="34"/>
      <c r="M26" s="28"/>
      <c r="N26" s="35"/>
      <c r="O26" s="28"/>
      <c r="P26" s="27"/>
    </row>
    <row r="27" spans="2:16" ht="15">
      <c r="B27" s="24"/>
      <c r="C27" s="207" t="s">
        <v>87</v>
      </c>
      <c r="D27" s="207"/>
      <c r="E27" s="43">
        <v>30</v>
      </c>
      <c r="F27" s="38"/>
      <c r="G27" s="28">
        <f t="shared" si="0"/>
        <v>0</v>
      </c>
      <c r="H27" s="39"/>
      <c r="I27" s="28">
        <f t="shared" si="1"/>
        <v>0</v>
      </c>
      <c r="K27" s="34"/>
      <c r="L27" s="34"/>
      <c r="M27" s="28"/>
      <c r="N27" s="35"/>
      <c r="O27" s="28"/>
      <c r="P27" s="27"/>
    </row>
    <row r="28" spans="2:16" ht="15">
      <c r="B28" s="24"/>
      <c r="C28" s="207" t="s">
        <v>59</v>
      </c>
      <c r="D28" s="207"/>
      <c r="E28" s="43">
        <v>0</v>
      </c>
      <c r="F28" s="38"/>
      <c r="G28" s="28">
        <f t="shared" si="0"/>
        <v>0</v>
      </c>
      <c r="H28" s="39"/>
      <c r="I28" s="28">
        <f t="shared" si="1"/>
        <v>0</v>
      </c>
      <c r="K28" s="34"/>
      <c r="L28" s="34"/>
      <c r="M28" s="28"/>
      <c r="N28" s="35"/>
      <c r="O28" s="28"/>
      <c r="P28" s="27"/>
    </row>
    <row r="29" spans="2:16" ht="15">
      <c r="B29" s="24"/>
      <c r="C29" s="207" t="s">
        <v>82</v>
      </c>
      <c r="D29" s="207"/>
      <c r="E29" s="43">
        <v>1</v>
      </c>
      <c r="F29" s="38"/>
      <c r="G29" s="28">
        <f aca="true" t="shared" si="6" ref="G29:G32">F29*E29</f>
        <v>0</v>
      </c>
      <c r="H29" s="39"/>
      <c r="I29" s="28">
        <f aca="true" t="shared" si="7" ref="I29:I32">H29*E29</f>
        <v>0</v>
      </c>
      <c r="K29" s="34"/>
      <c r="L29" s="34"/>
      <c r="M29" s="28"/>
      <c r="N29" s="35"/>
      <c r="O29" s="28"/>
      <c r="P29" s="27"/>
    </row>
    <row r="30" spans="2:16" ht="15">
      <c r="B30" s="24"/>
      <c r="C30" s="207" t="s">
        <v>90</v>
      </c>
      <c r="D30" s="207"/>
      <c r="E30" s="43">
        <v>2</v>
      </c>
      <c r="F30" s="38"/>
      <c r="G30" s="28">
        <f aca="true" t="shared" si="8" ref="G30">F30*E30</f>
        <v>0</v>
      </c>
      <c r="H30" s="39"/>
      <c r="I30" s="28">
        <f aca="true" t="shared" si="9" ref="I30">H30*E30</f>
        <v>0</v>
      </c>
      <c r="K30" s="34"/>
      <c r="L30" s="34"/>
      <c r="M30" s="28"/>
      <c r="N30" s="35"/>
      <c r="O30" s="28"/>
      <c r="P30" s="27"/>
    </row>
    <row r="31" spans="2:16" ht="15">
      <c r="B31" s="24"/>
      <c r="C31" s="207" t="s">
        <v>89</v>
      </c>
      <c r="D31" s="207"/>
      <c r="E31" s="43">
        <v>0</v>
      </c>
      <c r="F31" s="38"/>
      <c r="G31" s="28">
        <f t="shared" si="6"/>
        <v>0</v>
      </c>
      <c r="H31" s="39"/>
      <c r="I31" s="28">
        <f t="shared" si="7"/>
        <v>0</v>
      </c>
      <c r="K31" s="34"/>
      <c r="L31" s="34"/>
      <c r="M31" s="28"/>
      <c r="N31" s="35"/>
      <c r="O31" s="28"/>
      <c r="P31" s="27"/>
    </row>
    <row r="32" spans="2:16" ht="15">
      <c r="B32" s="24"/>
      <c r="C32" s="207" t="s">
        <v>88</v>
      </c>
      <c r="D32" s="207"/>
      <c r="E32" s="43">
        <f>E30+E31</f>
        <v>2</v>
      </c>
      <c r="F32" s="38"/>
      <c r="G32" s="28">
        <f t="shared" si="6"/>
        <v>0</v>
      </c>
      <c r="H32" s="39"/>
      <c r="I32" s="28">
        <f t="shared" si="7"/>
        <v>0</v>
      </c>
      <c r="K32" s="34"/>
      <c r="L32" s="34"/>
      <c r="M32" s="28"/>
      <c r="N32" s="35"/>
      <c r="O32" s="28"/>
      <c r="P32" s="27"/>
    </row>
    <row r="33" spans="2:16" ht="15">
      <c r="B33" s="24"/>
      <c r="C33" s="207" t="s">
        <v>60</v>
      </c>
      <c r="D33" s="207"/>
      <c r="E33" s="43">
        <v>1</v>
      </c>
      <c r="F33" s="38"/>
      <c r="G33" s="28">
        <f t="shared" si="0"/>
        <v>0</v>
      </c>
      <c r="H33" s="39"/>
      <c r="I33" s="28">
        <f t="shared" si="1"/>
        <v>0</v>
      </c>
      <c r="K33" s="34"/>
      <c r="L33" s="34"/>
      <c r="M33" s="28"/>
      <c r="N33" s="35"/>
      <c r="O33" s="28"/>
      <c r="P33" s="27"/>
    </row>
    <row r="34" spans="2:15" ht="15">
      <c r="B34" s="40"/>
      <c r="C34" s="40" t="s">
        <v>2</v>
      </c>
      <c r="D34" s="41"/>
      <c r="E34" s="41"/>
      <c r="F34" s="41"/>
      <c r="G34" s="42">
        <f>SUM(G7:G33)</f>
        <v>0</v>
      </c>
      <c r="H34" s="31"/>
      <c r="I34" s="42">
        <f>SUM(I7:I33)</f>
        <v>0</v>
      </c>
      <c r="K34" s="34"/>
      <c r="L34" s="28"/>
      <c r="M34" s="28"/>
      <c r="N34" s="28"/>
      <c r="O34" s="28"/>
    </row>
    <row r="35" spans="3:16" ht="15">
      <c r="C35" s="20"/>
      <c r="F35" s="13"/>
      <c r="G35" s="13"/>
      <c r="H35" s="13"/>
      <c r="I35" s="22"/>
      <c r="K35" s="32"/>
      <c r="L35" s="32"/>
      <c r="M35" s="32"/>
      <c r="N35" s="32"/>
      <c r="O35" s="32"/>
      <c r="P35" s="29"/>
    </row>
    <row r="36" spans="3:15" ht="15">
      <c r="C36" s="20"/>
      <c r="F36" s="13"/>
      <c r="G36" s="13"/>
      <c r="H36" s="13"/>
      <c r="I36" s="22"/>
      <c r="K36" s="32"/>
      <c r="L36" s="32"/>
      <c r="M36" s="32"/>
      <c r="N36" s="32"/>
      <c r="O36" s="32"/>
    </row>
    <row r="37" spans="2:15" ht="15">
      <c r="B37" s="25"/>
      <c r="C37" s="8"/>
      <c r="F37" s="7" t="s">
        <v>3</v>
      </c>
      <c r="K37" s="32"/>
      <c r="L37" s="32"/>
      <c r="M37" s="32"/>
      <c r="N37" s="32"/>
      <c r="O37" s="32"/>
    </row>
    <row r="38" spans="2:15" ht="15">
      <c r="B38" s="15"/>
      <c r="C38" s="8"/>
      <c r="F38" s="9" t="s">
        <v>4</v>
      </c>
      <c r="G38" s="10"/>
      <c r="H38" s="10"/>
      <c r="I38" s="11">
        <f>I34+G34</f>
        <v>0</v>
      </c>
      <c r="K38" s="32"/>
      <c r="L38" s="28"/>
      <c r="M38" s="32"/>
      <c r="N38" s="35"/>
      <c r="O38" s="22"/>
    </row>
    <row r="39" spans="2:15" ht="15">
      <c r="B39" s="19"/>
      <c r="C39" s="8"/>
      <c r="F39" s="12" t="s">
        <v>5</v>
      </c>
      <c r="G39" s="13"/>
      <c r="H39" s="13"/>
      <c r="I39" s="14">
        <f>I38*0.21</f>
        <v>0</v>
      </c>
      <c r="K39" s="32"/>
      <c r="L39" s="32"/>
      <c r="M39" s="32"/>
      <c r="N39" s="32"/>
      <c r="O39" s="32"/>
    </row>
    <row r="40" spans="3:15" ht="15">
      <c r="C40" s="8"/>
      <c r="F40" s="16" t="s">
        <v>6</v>
      </c>
      <c r="G40" s="17"/>
      <c r="H40" s="17"/>
      <c r="I40" s="18">
        <f>I38+I39</f>
        <v>0</v>
      </c>
      <c r="K40" s="32"/>
      <c r="L40" s="32"/>
      <c r="M40" s="32"/>
      <c r="N40" s="32"/>
      <c r="O40" s="32"/>
    </row>
    <row r="41" spans="3:15" ht="15">
      <c r="C41" s="20"/>
      <c r="F41" s="21"/>
      <c r="G41" s="1"/>
      <c r="H41" s="1"/>
      <c r="I41" s="1"/>
      <c r="K41" s="32"/>
      <c r="L41" s="32"/>
      <c r="M41" s="32"/>
      <c r="N41" s="32"/>
      <c r="O41" s="32"/>
    </row>
    <row r="42" spans="3:9" ht="15">
      <c r="C42" s="20"/>
      <c r="D42" s="30"/>
      <c r="E42" s="30"/>
      <c r="F42" s="13"/>
      <c r="G42" s="13"/>
      <c r="H42" s="13"/>
      <c r="I42" s="22"/>
    </row>
    <row r="43" spans="3:9" ht="15">
      <c r="C43" s="20"/>
      <c r="F43" s="13"/>
      <c r="G43" s="13"/>
      <c r="H43" s="13"/>
      <c r="I43" s="22"/>
    </row>
    <row r="44" spans="3:9" ht="15">
      <c r="C44" s="20"/>
      <c r="D44" s="29"/>
      <c r="E44" s="29"/>
      <c r="F44" s="13"/>
      <c r="G44" s="13"/>
      <c r="H44" s="13"/>
      <c r="I44" s="22"/>
    </row>
    <row r="45" spans="4:9" ht="15">
      <c r="D45" s="29"/>
      <c r="E45" s="29"/>
      <c r="F45" s="1"/>
      <c r="G45" s="1"/>
      <c r="H45" s="1"/>
      <c r="I45" s="1"/>
    </row>
    <row r="46" spans="4:5" ht="15">
      <c r="D46" s="29"/>
      <c r="E46" s="29"/>
    </row>
    <row r="47" spans="4:5" ht="15">
      <c r="D47" s="29"/>
      <c r="E47" s="29"/>
    </row>
  </sheetData>
  <mergeCells count="26">
    <mergeCell ref="C28:D28"/>
    <mergeCell ref="C32:D32"/>
    <mergeCell ref="C33:D33"/>
    <mergeCell ref="C19:D19"/>
    <mergeCell ref="C20:D20"/>
    <mergeCell ref="C21:D21"/>
    <mergeCell ref="C24:D24"/>
    <mergeCell ref="C25:D25"/>
    <mergeCell ref="C27:D27"/>
    <mergeCell ref="C26:D26"/>
    <mergeCell ref="C29:D29"/>
    <mergeCell ref="C31:D31"/>
    <mergeCell ref="C30:D30"/>
    <mergeCell ref="C23:D23"/>
    <mergeCell ref="C18:D18"/>
    <mergeCell ref="C7:D7"/>
    <mergeCell ref="C8:D8"/>
    <mergeCell ref="C9:D9"/>
    <mergeCell ref="C10:D10"/>
    <mergeCell ref="C11:D11"/>
    <mergeCell ref="C13:D13"/>
    <mergeCell ref="C14:D14"/>
    <mergeCell ref="C15:D15"/>
    <mergeCell ref="C16:D16"/>
    <mergeCell ref="C17:D17"/>
    <mergeCell ref="C12:D12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zoomScale="90" zoomScaleNormal="90" workbookViewId="0" topLeftCell="A1">
      <selection activeCell="C12" sqref="C12:D12"/>
    </sheetView>
  </sheetViews>
  <sheetFormatPr defaultColWidth="9.140625" defaultRowHeight="15"/>
  <cols>
    <col min="1" max="1" width="1.1484375" style="0" customWidth="1"/>
    <col min="2" max="2" width="6.00390625" style="0" customWidth="1"/>
    <col min="3" max="3" width="22.140625" style="0" customWidth="1"/>
    <col min="4" max="4" width="28.57421875" style="0" customWidth="1"/>
    <col min="5" max="5" width="9.00390625" style="0" bestFit="1" customWidth="1"/>
    <col min="6" max="6" width="12.28125" style="0" customWidth="1"/>
    <col min="7" max="7" width="16.421875" style="0" bestFit="1" customWidth="1"/>
    <col min="8" max="8" width="13.57421875" style="0" bestFit="1" customWidth="1"/>
    <col min="9" max="9" width="16.421875" style="0" customWidth="1"/>
    <col min="10" max="10" width="3.00390625" style="0" customWidth="1"/>
    <col min="11" max="11" width="21.57421875" style="0" customWidth="1"/>
    <col min="12" max="12" width="11.8515625" style="0" customWidth="1"/>
    <col min="13" max="14" width="14.57421875" style="0" customWidth="1"/>
    <col min="15" max="15" width="14.8515625" style="0" customWidth="1"/>
    <col min="16" max="16" width="25.8515625" style="0" bestFit="1" customWidth="1"/>
    <col min="17" max="17" width="20.8515625" style="0" bestFit="1" customWidth="1"/>
  </cols>
  <sheetData>
    <row r="1" spans="3:5" ht="5.25" customHeight="1">
      <c r="C1" s="1"/>
      <c r="D1" s="1"/>
      <c r="E1" s="1"/>
    </row>
    <row r="2" spans="2:15" ht="15" customHeight="1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5" ht="15" customHeight="1">
      <c r="B3" s="1"/>
      <c r="C3" s="1"/>
      <c r="D3" s="177" t="s">
        <v>13</v>
      </c>
      <c r="E3" s="179">
        <v>12</v>
      </c>
      <c r="F3" s="2"/>
      <c r="G3" s="178" t="s">
        <v>53</v>
      </c>
      <c r="H3" s="182">
        <v>305</v>
      </c>
      <c r="I3" s="1"/>
      <c r="K3" s="32"/>
      <c r="L3" s="32"/>
      <c r="M3" s="32"/>
      <c r="N3" s="32"/>
      <c r="O3" s="32"/>
    </row>
    <row r="4" spans="2:15" ht="15" customHeight="1">
      <c r="B4" s="1"/>
      <c r="C4" s="1"/>
      <c r="D4" s="181"/>
      <c r="E4" s="181"/>
      <c r="F4" s="181"/>
      <c r="G4" s="181"/>
      <c r="H4" s="181"/>
      <c r="I4" s="181"/>
      <c r="K4" s="32"/>
      <c r="L4" s="32"/>
      <c r="M4" s="32"/>
      <c r="N4" s="32"/>
      <c r="O4" s="32"/>
    </row>
    <row r="5" spans="2:15" ht="15">
      <c r="B5" s="23" t="s">
        <v>91</v>
      </c>
      <c r="C5" s="23"/>
      <c r="D5" s="23"/>
      <c r="E5" s="23"/>
      <c r="F5" s="23"/>
      <c r="G5" s="23"/>
      <c r="H5" s="23"/>
      <c r="I5" s="23"/>
      <c r="K5" s="37"/>
      <c r="L5" s="37"/>
      <c r="M5" s="37"/>
      <c r="N5" s="37"/>
      <c r="O5" s="37"/>
    </row>
    <row r="6" spans="2:16" ht="15">
      <c r="B6" s="4"/>
      <c r="C6" s="5" t="s">
        <v>1</v>
      </c>
      <c r="D6" s="5"/>
      <c r="E6" s="5" t="s">
        <v>0</v>
      </c>
      <c r="F6" s="5" t="s">
        <v>7</v>
      </c>
      <c r="G6" s="5" t="s">
        <v>8</v>
      </c>
      <c r="H6" s="5" t="s">
        <v>9</v>
      </c>
      <c r="I6" s="6" t="s">
        <v>10</v>
      </c>
      <c r="K6" s="36"/>
      <c r="L6" s="33"/>
      <c r="M6" s="33"/>
      <c r="N6" s="33"/>
      <c r="O6" s="33"/>
      <c r="P6" s="26"/>
    </row>
    <row r="7" spans="2:16" ht="15">
      <c r="B7" s="24"/>
      <c r="C7" s="207" t="s">
        <v>105</v>
      </c>
      <c r="D7" s="207"/>
      <c r="E7" s="180">
        <f>IF($E$3&lt;=8,$H$3,0)</f>
        <v>0</v>
      </c>
      <c r="F7" s="38"/>
      <c r="G7" s="28">
        <f aca="true" t="shared" si="0" ref="G7:G28">F7*E7</f>
        <v>0</v>
      </c>
      <c r="H7" s="39"/>
      <c r="I7" s="28">
        <f aca="true" t="shared" si="1" ref="I7:I28">H7*E7</f>
        <v>0</v>
      </c>
      <c r="K7" s="34"/>
      <c r="L7" s="34"/>
      <c r="M7" s="37"/>
      <c r="N7" s="35"/>
      <c r="O7" s="28"/>
      <c r="P7" s="27"/>
    </row>
    <row r="8" spans="2:16" ht="15">
      <c r="B8" s="24"/>
      <c r="C8" s="207" t="s">
        <v>106</v>
      </c>
      <c r="D8" s="207"/>
      <c r="E8" s="180">
        <f>IF($E$3&gt;8,IF($E$3&lt;=12,$H$3,0),0)</f>
        <v>305</v>
      </c>
      <c r="F8" s="38"/>
      <c r="G8" s="28">
        <f t="shared" si="0"/>
        <v>0</v>
      </c>
      <c r="H8" s="39"/>
      <c r="I8" s="28">
        <f t="shared" si="1"/>
        <v>0</v>
      </c>
      <c r="K8" s="34"/>
      <c r="L8" s="34"/>
      <c r="M8" s="37"/>
      <c r="N8" s="35"/>
      <c r="O8" s="28"/>
      <c r="P8" s="27"/>
    </row>
    <row r="9" spans="2:16" ht="15">
      <c r="B9" s="24"/>
      <c r="C9" s="207" t="s">
        <v>107</v>
      </c>
      <c r="D9" s="207"/>
      <c r="E9" s="180">
        <f>IF($E$3&gt;12,IF($E$3&lt;=24,$H$3,0),0)</f>
        <v>0</v>
      </c>
      <c r="F9" s="38"/>
      <c r="G9" s="28">
        <f t="shared" si="0"/>
        <v>0</v>
      </c>
      <c r="H9" s="39"/>
      <c r="I9" s="28">
        <f t="shared" si="1"/>
        <v>0</v>
      </c>
      <c r="K9" s="34"/>
      <c r="L9" s="34"/>
      <c r="M9" s="37"/>
      <c r="N9" s="35"/>
      <c r="O9" s="28"/>
      <c r="P9" s="27"/>
    </row>
    <row r="10" spans="2:16" ht="15">
      <c r="B10" s="24"/>
      <c r="C10" s="207" t="s">
        <v>108</v>
      </c>
      <c r="D10" s="207"/>
      <c r="E10" s="180">
        <f>IF($E$3&gt;24,IF($E$3&lt;=48,$H$3,0),0)</f>
        <v>0</v>
      </c>
      <c r="F10" s="38"/>
      <c r="G10" s="28">
        <f t="shared" si="0"/>
        <v>0</v>
      </c>
      <c r="H10" s="39"/>
      <c r="I10" s="28">
        <f t="shared" si="1"/>
        <v>0</v>
      </c>
      <c r="K10" s="34"/>
      <c r="L10" s="34"/>
      <c r="M10" s="37"/>
      <c r="N10" s="35"/>
      <c r="O10" s="28"/>
      <c r="P10" s="27"/>
    </row>
    <row r="11" spans="2:16" ht="15">
      <c r="B11" s="24"/>
      <c r="C11" s="207" t="s">
        <v>102</v>
      </c>
      <c r="D11" s="207"/>
      <c r="E11" s="183">
        <v>4</v>
      </c>
      <c r="F11" s="38"/>
      <c r="G11" s="28">
        <f t="shared" si="0"/>
        <v>0</v>
      </c>
      <c r="H11" s="39"/>
      <c r="I11" s="28">
        <f t="shared" si="1"/>
        <v>0</v>
      </c>
      <c r="K11" s="34"/>
      <c r="L11" s="34"/>
      <c r="M11" s="37"/>
      <c r="N11" s="35"/>
      <c r="O11" s="28"/>
      <c r="P11" s="27"/>
    </row>
    <row r="12" spans="2:16" ht="14.45">
      <c r="B12" s="24"/>
      <c r="C12" s="207" t="s">
        <v>103</v>
      </c>
      <c r="D12" s="207"/>
      <c r="E12" s="180">
        <f>E11</f>
        <v>4</v>
      </c>
      <c r="F12" s="38"/>
      <c r="G12" s="28">
        <f t="shared" si="0"/>
        <v>0</v>
      </c>
      <c r="H12" s="39"/>
      <c r="I12" s="28">
        <f t="shared" si="1"/>
        <v>0</v>
      </c>
      <c r="K12" s="34"/>
      <c r="L12" s="34"/>
      <c r="M12" s="28"/>
      <c r="N12" s="35"/>
      <c r="O12" s="28"/>
      <c r="P12" s="27"/>
    </row>
    <row r="13" spans="2:16" ht="15">
      <c r="B13" s="24"/>
      <c r="C13" s="207" t="s">
        <v>104</v>
      </c>
      <c r="D13" s="207"/>
      <c r="E13" s="180">
        <f>CEILING($E$3/48,1)</f>
        <v>1</v>
      </c>
      <c r="F13" s="38"/>
      <c r="G13" s="28">
        <f>F13*E13</f>
        <v>0</v>
      </c>
      <c r="H13" s="39"/>
      <c r="I13" s="28">
        <f>H13*E13</f>
        <v>0</v>
      </c>
      <c r="K13" s="34"/>
      <c r="L13" s="34"/>
      <c r="M13" s="37"/>
      <c r="N13" s="35"/>
      <c r="O13" s="28"/>
      <c r="P13" s="27"/>
    </row>
    <row r="14" spans="2:16" ht="15">
      <c r="B14" s="24"/>
      <c r="C14" s="207" t="s">
        <v>56</v>
      </c>
      <c r="D14" s="207"/>
      <c r="E14" s="180">
        <f>CEILING($E$3/12,1)</f>
        <v>1</v>
      </c>
      <c r="F14" s="38"/>
      <c r="G14" s="28">
        <f t="shared" si="0"/>
        <v>0</v>
      </c>
      <c r="H14" s="39"/>
      <c r="I14" s="28">
        <f t="shared" si="1"/>
        <v>0</v>
      </c>
      <c r="K14" s="34"/>
      <c r="L14" s="34"/>
      <c r="M14" s="28"/>
      <c r="N14" s="35"/>
      <c r="O14" s="28"/>
      <c r="P14" s="27"/>
    </row>
    <row r="15" spans="2:16" ht="15">
      <c r="B15" s="24"/>
      <c r="C15" s="207" t="s">
        <v>80</v>
      </c>
      <c r="D15" s="207"/>
      <c r="E15" s="180">
        <f>0.5*$E$3</f>
        <v>6</v>
      </c>
      <c r="F15" s="38"/>
      <c r="G15" s="28">
        <f t="shared" si="0"/>
        <v>0</v>
      </c>
      <c r="H15" s="39"/>
      <c r="I15" s="28">
        <f t="shared" si="1"/>
        <v>0</v>
      </c>
      <c r="K15" s="34"/>
      <c r="L15" s="34"/>
      <c r="M15" s="28"/>
      <c r="N15" s="35"/>
      <c r="O15" s="28"/>
      <c r="P15" s="27"/>
    </row>
    <row r="16" spans="2:16" ht="14.45">
      <c r="B16" s="24"/>
      <c r="C16" s="207" t="s">
        <v>81</v>
      </c>
      <c r="D16" s="207"/>
      <c r="E16" s="180">
        <f>1*$E$3</f>
        <v>12</v>
      </c>
      <c r="F16" s="38"/>
      <c r="G16" s="28">
        <f t="shared" si="0"/>
        <v>0</v>
      </c>
      <c r="H16" s="39"/>
      <c r="I16" s="28">
        <f t="shared" si="1"/>
        <v>0</v>
      </c>
      <c r="K16" s="34"/>
      <c r="L16" s="34"/>
      <c r="M16" s="28"/>
      <c r="N16" s="35"/>
      <c r="O16" s="28"/>
      <c r="P16" s="27"/>
    </row>
    <row r="17" spans="2:16" ht="15">
      <c r="B17" s="24"/>
      <c r="C17" s="207" t="s">
        <v>11</v>
      </c>
      <c r="D17" s="207"/>
      <c r="E17" s="180">
        <f>1*$E$3</f>
        <v>12</v>
      </c>
      <c r="F17" s="38"/>
      <c r="G17" s="28">
        <f t="shared" si="0"/>
        <v>0</v>
      </c>
      <c r="H17" s="39"/>
      <c r="I17" s="28">
        <f t="shared" si="1"/>
        <v>0</v>
      </c>
      <c r="K17" s="34"/>
      <c r="L17" s="34"/>
      <c r="M17" s="28"/>
      <c r="N17" s="35"/>
      <c r="O17" s="28"/>
      <c r="P17" s="27"/>
    </row>
    <row r="18" spans="2:16" ht="15">
      <c r="B18" s="24"/>
      <c r="C18" s="207" t="s">
        <v>12</v>
      </c>
      <c r="D18" s="207"/>
      <c r="E18" s="180">
        <f>1*$E$3</f>
        <v>12</v>
      </c>
      <c r="F18" s="38"/>
      <c r="G18" s="28">
        <f t="shared" si="0"/>
        <v>0</v>
      </c>
      <c r="H18" s="39"/>
      <c r="I18" s="28">
        <f t="shared" si="1"/>
        <v>0</v>
      </c>
      <c r="K18" s="34"/>
      <c r="L18" s="34"/>
      <c r="M18" s="28"/>
      <c r="N18" s="35"/>
      <c r="O18" s="28"/>
      <c r="P18" s="27"/>
    </row>
    <row r="19" spans="2:16" ht="15">
      <c r="B19" s="24"/>
      <c r="C19" s="207" t="s">
        <v>54</v>
      </c>
      <c r="D19" s="207"/>
      <c r="E19" s="180">
        <f>1*$E$3</f>
        <v>12</v>
      </c>
      <c r="F19" s="38"/>
      <c r="G19" s="28">
        <f t="shared" si="0"/>
        <v>0</v>
      </c>
      <c r="H19" s="39"/>
      <c r="I19" s="28">
        <f t="shared" si="1"/>
        <v>0</v>
      </c>
      <c r="K19" s="34"/>
      <c r="L19" s="34"/>
      <c r="M19" s="28"/>
      <c r="N19" s="35"/>
      <c r="O19" s="28"/>
      <c r="P19" s="27"/>
    </row>
    <row r="20" spans="2:16" ht="15">
      <c r="B20" s="24"/>
      <c r="C20" s="207" t="s">
        <v>61</v>
      </c>
      <c r="D20" s="207"/>
      <c r="E20" s="180">
        <f>E13</f>
        <v>1</v>
      </c>
      <c r="F20" s="38"/>
      <c r="G20" s="28">
        <f t="shared" si="0"/>
        <v>0</v>
      </c>
      <c r="H20" s="39"/>
      <c r="I20" s="28">
        <f t="shared" si="1"/>
        <v>0</v>
      </c>
      <c r="K20" s="34"/>
      <c r="L20" s="34"/>
      <c r="M20" s="28"/>
      <c r="N20" s="35"/>
      <c r="O20" s="28"/>
      <c r="P20" s="27"/>
    </row>
    <row r="21" spans="2:16" ht="15">
      <c r="B21" s="24"/>
      <c r="C21" s="207" t="s">
        <v>55</v>
      </c>
      <c r="D21" s="207"/>
      <c r="E21" s="180">
        <f>E20+E13</f>
        <v>2</v>
      </c>
      <c r="F21" s="38"/>
      <c r="G21" s="28">
        <f t="shared" si="0"/>
        <v>0</v>
      </c>
      <c r="H21" s="39"/>
      <c r="I21" s="28">
        <f t="shared" si="1"/>
        <v>0</v>
      </c>
      <c r="K21" s="34"/>
      <c r="L21" s="34"/>
      <c r="M21" s="28"/>
      <c r="N21" s="35"/>
      <c r="O21" s="28"/>
      <c r="P21" s="27"/>
    </row>
    <row r="22" spans="2:16" ht="14.45">
      <c r="B22" s="24"/>
      <c r="C22" s="193"/>
      <c r="D22" s="193"/>
      <c r="E22" s="43"/>
      <c r="F22" s="38"/>
      <c r="G22" s="28"/>
      <c r="H22" s="39"/>
      <c r="I22" s="28"/>
      <c r="K22" s="34"/>
      <c r="L22" s="34"/>
      <c r="M22" s="28"/>
      <c r="N22" s="35"/>
      <c r="O22" s="28"/>
      <c r="P22" s="27"/>
    </row>
    <row r="23" spans="2:16" ht="14.45">
      <c r="B23" s="24"/>
      <c r="C23" s="207" t="s">
        <v>100</v>
      </c>
      <c r="D23" s="207"/>
      <c r="E23" s="43">
        <v>1</v>
      </c>
      <c r="F23" s="38"/>
      <c r="G23" s="28">
        <f t="shared" si="0"/>
        <v>0</v>
      </c>
      <c r="H23" s="39"/>
      <c r="I23" s="28">
        <f t="shared" si="1"/>
        <v>0</v>
      </c>
      <c r="K23" s="34"/>
      <c r="L23" s="34"/>
      <c r="M23" s="28"/>
      <c r="N23" s="35"/>
      <c r="O23" s="28"/>
      <c r="P23" s="27"/>
    </row>
    <row r="24" spans="2:16" ht="15">
      <c r="B24" s="24"/>
      <c r="C24" s="207" t="s">
        <v>57</v>
      </c>
      <c r="D24" s="207"/>
      <c r="E24" s="43">
        <v>30</v>
      </c>
      <c r="F24" s="38"/>
      <c r="G24" s="28">
        <f>F24*E24</f>
        <v>0</v>
      </c>
      <c r="H24" s="39"/>
      <c r="I24" s="28">
        <f>H24*E24</f>
        <v>0</v>
      </c>
      <c r="K24" s="34"/>
      <c r="L24" s="34"/>
      <c r="M24" s="28"/>
      <c r="N24" s="35"/>
      <c r="O24" s="28"/>
      <c r="P24" s="27"/>
    </row>
    <row r="25" spans="2:16" ht="15">
      <c r="B25" s="24"/>
      <c r="C25" s="207" t="s">
        <v>62</v>
      </c>
      <c r="D25" s="207"/>
      <c r="E25" s="43">
        <v>0</v>
      </c>
      <c r="F25" s="38"/>
      <c r="G25" s="28">
        <f>F25*E25</f>
        <v>0</v>
      </c>
      <c r="H25" s="39"/>
      <c r="I25" s="28">
        <f>H25*E25</f>
        <v>0</v>
      </c>
      <c r="K25" s="34"/>
      <c r="L25" s="34"/>
      <c r="M25" s="28"/>
      <c r="N25" s="35"/>
      <c r="O25" s="28"/>
      <c r="P25" s="27"/>
    </row>
    <row r="26" spans="2:16" ht="15">
      <c r="B26" s="24"/>
      <c r="C26" s="207" t="s">
        <v>86</v>
      </c>
      <c r="D26" s="207"/>
      <c r="E26" s="43">
        <v>0</v>
      </c>
      <c r="F26" s="38"/>
      <c r="G26" s="28">
        <f aca="true" t="shared" si="2" ref="G26:G27">F26*E26</f>
        <v>0</v>
      </c>
      <c r="H26" s="39"/>
      <c r="I26" s="28">
        <f aca="true" t="shared" si="3" ref="I26:I27">H26*E26</f>
        <v>0</v>
      </c>
      <c r="K26" s="34"/>
      <c r="L26" s="34"/>
      <c r="M26" s="28"/>
      <c r="N26" s="35"/>
      <c r="O26" s="28"/>
      <c r="P26" s="27"/>
    </row>
    <row r="27" spans="2:16" ht="15">
      <c r="B27" s="24"/>
      <c r="C27" s="207" t="s">
        <v>87</v>
      </c>
      <c r="D27" s="207"/>
      <c r="E27" s="43">
        <v>10</v>
      </c>
      <c r="F27" s="38"/>
      <c r="G27" s="28">
        <f t="shared" si="2"/>
        <v>0</v>
      </c>
      <c r="H27" s="39"/>
      <c r="I27" s="28">
        <f t="shared" si="3"/>
        <v>0</v>
      </c>
      <c r="K27" s="34"/>
      <c r="L27" s="34"/>
      <c r="M27" s="28"/>
      <c r="N27" s="35"/>
      <c r="O27" s="28"/>
      <c r="P27" s="27"/>
    </row>
    <row r="28" spans="2:16" ht="15">
      <c r="B28" s="24"/>
      <c r="C28" s="207" t="s">
        <v>59</v>
      </c>
      <c r="D28" s="207"/>
      <c r="E28" s="43">
        <v>120</v>
      </c>
      <c r="F28" s="38"/>
      <c r="G28" s="28">
        <f t="shared" si="0"/>
        <v>0</v>
      </c>
      <c r="H28" s="39"/>
      <c r="I28" s="28">
        <f t="shared" si="1"/>
        <v>0</v>
      </c>
      <c r="K28" s="34"/>
      <c r="L28" s="34"/>
      <c r="M28" s="28"/>
      <c r="N28" s="35"/>
      <c r="O28" s="28"/>
      <c r="P28" s="27"/>
    </row>
    <row r="29" spans="2:16" ht="15">
      <c r="B29" s="24"/>
      <c r="C29" s="207" t="s">
        <v>82</v>
      </c>
      <c r="D29" s="207"/>
      <c r="E29" s="43">
        <v>1</v>
      </c>
      <c r="F29" s="38"/>
      <c r="G29" s="28">
        <f>F29*E29</f>
        <v>0</v>
      </c>
      <c r="H29" s="39"/>
      <c r="I29" s="28">
        <f>H29*E29</f>
        <v>0</v>
      </c>
      <c r="K29" s="34"/>
      <c r="L29" s="34"/>
      <c r="M29" s="28"/>
      <c r="N29" s="35"/>
      <c r="O29" s="28"/>
      <c r="P29" s="27"/>
    </row>
    <row r="30" spans="2:16" ht="15">
      <c r="B30" s="24"/>
      <c r="C30" s="207" t="s">
        <v>90</v>
      </c>
      <c r="D30" s="207"/>
      <c r="E30" s="43">
        <v>2</v>
      </c>
      <c r="F30" s="38"/>
      <c r="G30" s="28">
        <f aca="true" t="shared" si="4" ref="G30:G32">F30*E30</f>
        <v>0</v>
      </c>
      <c r="H30" s="39"/>
      <c r="I30" s="28">
        <f aca="true" t="shared" si="5" ref="I30:I32">H30*E30</f>
        <v>0</v>
      </c>
      <c r="K30" s="34"/>
      <c r="L30" s="34"/>
      <c r="M30" s="28"/>
      <c r="N30" s="35"/>
      <c r="O30" s="28"/>
      <c r="P30" s="27"/>
    </row>
    <row r="31" spans="2:16" ht="15">
      <c r="B31" s="24"/>
      <c r="C31" s="207" t="s">
        <v>89</v>
      </c>
      <c r="D31" s="207"/>
      <c r="E31" s="43">
        <v>0</v>
      </c>
      <c r="F31" s="38"/>
      <c r="G31" s="28">
        <f t="shared" si="4"/>
        <v>0</v>
      </c>
      <c r="H31" s="39"/>
      <c r="I31" s="28">
        <f t="shared" si="5"/>
        <v>0</v>
      </c>
      <c r="K31" s="34"/>
      <c r="L31" s="34"/>
      <c r="M31" s="28"/>
      <c r="N31" s="35"/>
      <c r="O31" s="28"/>
      <c r="P31" s="27"/>
    </row>
    <row r="32" spans="2:16" ht="15">
      <c r="B32" s="24"/>
      <c r="C32" s="207" t="s">
        <v>88</v>
      </c>
      <c r="D32" s="207"/>
      <c r="E32" s="43">
        <f>E30+E31</f>
        <v>2</v>
      </c>
      <c r="F32" s="38"/>
      <c r="G32" s="28">
        <f t="shared" si="4"/>
        <v>0</v>
      </c>
      <c r="H32" s="39"/>
      <c r="I32" s="28">
        <f t="shared" si="5"/>
        <v>0</v>
      </c>
      <c r="K32" s="34"/>
      <c r="L32" s="34"/>
      <c r="M32" s="28"/>
      <c r="N32" s="35"/>
      <c r="O32" s="28"/>
      <c r="P32" s="27"/>
    </row>
    <row r="33" spans="2:16" ht="15">
      <c r="B33" s="24"/>
      <c r="C33" s="207" t="s">
        <v>60</v>
      </c>
      <c r="D33" s="207"/>
      <c r="E33" s="43">
        <v>1</v>
      </c>
      <c r="F33" s="38"/>
      <c r="G33" s="28">
        <f>F33*E33</f>
        <v>0</v>
      </c>
      <c r="H33" s="39"/>
      <c r="I33" s="28">
        <f>H33*E33</f>
        <v>0</v>
      </c>
      <c r="K33" s="34"/>
      <c r="L33" s="34"/>
      <c r="M33" s="28"/>
      <c r="N33" s="35"/>
      <c r="O33" s="28"/>
      <c r="P33" s="27"/>
    </row>
    <row r="34" spans="2:15" ht="15">
      <c r="B34" s="40"/>
      <c r="C34" s="40" t="s">
        <v>2</v>
      </c>
      <c r="D34" s="41"/>
      <c r="E34" s="41"/>
      <c r="F34" s="41"/>
      <c r="G34" s="42">
        <f>SUM(G7:G33)</f>
        <v>0</v>
      </c>
      <c r="H34" s="31"/>
      <c r="I34" s="42">
        <f>SUM(I7:I33)</f>
        <v>0</v>
      </c>
      <c r="K34" s="34"/>
      <c r="L34" s="28"/>
      <c r="M34" s="28"/>
      <c r="N34" s="28"/>
      <c r="O34" s="28"/>
    </row>
    <row r="35" spans="3:16" ht="15">
      <c r="C35" s="20"/>
      <c r="F35" s="13"/>
      <c r="G35" s="13"/>
      <c r="H35" s="13"/>
      <c r="I35" s="22"/>
      <c r="K35" s="32"/>
      <c r="L35" s="32"/>
      <c r="M35" s="32"/>
      <c r="N35" s="32"/>
      <c r="O35" s="32"/>
      <c r="P35" s="29"/>
    </row>
    <row r="36" spans="3:15" ht="15">
      <c r="C36" s="20"/>
      <c r="F36" s="13"/>
      <c r="G36" s="13"/>
      <c r="H36" s="13"/>
      <c r="I36" s="22"/>
      <c r="K36" s="32"/>
      <c r="L36" s="32"/>
      <c r="M36" s="32"/>
      <c r="N36" s="32"/>
      <c r="O36" s="32"/>
    </row>
    <row r="37" spans="2:15" ht="15">
      <c r="B37" s="25"/>
      <c r="C37" s="8"/>
      <c r="F37" s="7" t="s">
        <v>3</v>
      </c>
      <c r="K37" s="32"/>
      <c r="L37" s="32"/>
      <c r="M37" s="32"/>
      <c r="N37" s="32"/>
      <c r="O37" s="32"/>
    </row>
    <row r="38" spans="2:15" ht="15">
      <c r="B38" s="15"/>
      <c r="C38" s="8"/>
      <c r="F38" s="9" t="s">
        <v>4</v>
      </c>
      <c r="G38" s="10"/>
      <c r="H38" s="10"/>
      <c r="I38" s="11">
        <f>I34+G34</f>
        <v>0</v>
      </c>
      <c r="K38" s="32"/>
      <c r="L38" s="28"/>
      <c r="M38" s="32"/>
      <c r="N38" s="35"/>
      <c r="O38" s="22"/>
    </row>
    <row r="39" spans="2:15" ht="15">
      <c r="B39" s="19"/>
      <c r="C39" s="8"/>
      <c r="F39" s="12" t="s">
        <v>5</v>
      </c>
      <c r="G39" s="13"/>
      <c r="H39" s="13"/>
      <c r="I39" s="14">
        <f>I38*0.21</f>
        <v>0</v>
      </c>
      <c r="K39" s="32"/>
      <c r="L39" s="32"/>
      <c r="M39" s="32"/>
      <c r="N39" s="32"/>
      <c r="O39" s="32"/>
    </row>
    <row r="40" spans="3:15" ht="15">
      <c r="C40" s="8"/>
      <c r="F40" s="16" t="s">
        <v>6</v>
      </c>
      <c r="G40" s="17"/>
      <c r="H40" s="17"/>
      <c r="I40" s="18">
        <f>I38+I39</f>
        <v>0</v>
      </c>
      <c r="K40" s="32"/>
      <c r="L40" s="32"/>
      <c r="M40" s="32"/>
      <c r="N40" s="32"/>
      <c r="O40" s="32"/>
    </row>
    <row r="41" spans="3:15" ht="15">
      <c r="C41" s="20"/>
      <c r="F41" s="21"/>
      <c r="G41" s="1"/>
      <c r="H41" s="1"/>
      <c r="I41" s="1"/>
      <c r="K41" s="32"/>
      <c r="L41" s="32"/>
      <c r="M41" s="32"/>
      <c r="N41" s="32"/>
      <c r="O41" s="32"/>
    </row>
    <row r="42" spans="3:9" ht="15">
      <c r="C42" s="20"/>
      <c r="D42" s="30"/>
      <c r="E42" s="30"/>
      <c r="F42" s="13"/>
      <c r="G42" s="13"/>
      <c r="H42" s="13"/>
      <c r="I42" s="22"/>
    </row>
    <row r="43" spans="3:9" ht="15">
      <c r="C43" s="20"/>
      <c r="F43" s="13"/>
      <c r="G43" s="13"/>
      <c r="H43" s="13"/>
      <c r="I43" s="22"/>
    </row>
    <row r="44" spans="3:9" ht="15">
      <c r="C44" s="20"/>
      <c r="D44" s="29"/>
      <c r="E44" s="29"/>
      <c r="F44" s="13"/>
      <c r="G44" s="13"/>
      <c r="H44" s="13"/>
      <c r="I44" s="22"/>
    </row>
    <row r="45" spans="4:9" ht="15">
      <c r="D45" s="29"/>
      <c r="E45" s="29"/>
      <c r="F45" s="1"/>
      <c r="G45" s="1"/>
      <c r="H45" s="1"/>
      <c r="I45" s="1"/>
    </row>
    <row r="46" spans="4:5" ht="15">
      <c r="D46" s="29"/>
      <c r="E46" s="29"/>
    </row>
    <row r="47" spans="4:5" ht="15">
      <c r="D47" s="29"/>
      <c r="E47" s="29"/>
    </row>
  </sheetData>
  <mergeCells count="26">
    <mergeCell ref="C14:D14"/>
    <mergeCell ref="C15:D15"/>
    <mergeCell ref="C16:D16"/>
    <mergeCell ref="C17:D17"/>
    <mergeCell ref="C7:D7"/>
    <mergeCell ref="C8:D8"/>
    <mergeCell ref="C9:D9"/>
    <mergeCell ref="C10:D10"/>
    <mergeCell ref="C11:D11"/>
    <mergeCell ref="C12:D12"/>
    <mergeCell ref="C13:D13"/>
    <mergeCell ref="C32:D32"/>
    <mergeCell ref="C33:D33"/>
    <mergeCell ref="C30:D30"/>
    <mergeCell ref="C31:D31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4:D24"/>
    <mergeCell ref="C23:D23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zoomScale="90" zoomScaleNormal="90" workbookViewId="0" topLeftCell="A1">
      <selection activeCell="C12" sqref="C12:D12"/>
    </sheetView>
  </sheetViews>
  <sheetFormatPr defaultColWidth="9.140625" defaultRowHeight="15"/>
  <cols>
    <col min="1" max="1" width="1.1484375" style="0" customWidth="1"/>
    <col min="2" max="2" width="6.00390625" style="0" customWidth="1"/>
    <col min="3" max="3" width="22.140625" style="0" customWidth="1"/>
    <col min="4" max="4" width="28.57421875" style="0" customWidth="1"/>
    <col min="5" max="5" width="9.00390625" style="0" bestFit="1" customWidth="1"/>
    <col min="6" max="6" width="12.28125" style="0" customWidth="1"/>
    <col min="7" max="7" width="16.421875" style="0" bestFit="1" customWidth="1"/>
    <col min="8" max="8" width="13.57421875" style="0" bestFit="1" customWidth="1"/>
    <col min="9" max="9" width="16.421875" style="0" customWidth="1"/>
    <col min="10" max="10" width="3.00390625" style="0" customWidth="1"/>
    <col min="11" max="11" width="21.57421875" style="0" customWidth="1"/>
    <col min="12" max="12" width="11.8515625" style="0" customWidth="1"/>
    <col min="13" max="14" width="14.57421875" style="0" customWidth="1"/>
    <col min="15" max="15" width="14.8515625" style="0" customWidth="1"/>
    <col min="16" max="16" width="25.8515625" style="0" bestFit="1" customWidth="1"/>
    <col min="17" max="17" width="20.8515625" style="0" bestFit="1" customWidth="1"/>
  </cols>
  <sheetData>
    <row r="1" spans="3:5" ht="5.25" customHeight="1">
      <c r="C1" s="1"/>
      <c r="D1" s="1"/>
      <c r="E1" s="1"/>
    </row>
    <row r="2" spans="2:15" ht="15" customHeight="1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5" ht="15" customHeight="1">
      <c r="B3" s="1"/>
      <c r="C3" s="1"/>
      <c r="D3" s="177" t="s">
        <v>13</v>
      </c>
      <c r="E3" s="179">
        <v>8</v>
      </c>
      <c r="F3" s="2"/>
      <c r="G3" s="178" t="s">
        <v>53</v>
      </c>
      <c r="H3" s="182">
        <v>65</v>
      </c>
      <c r="I3" s="1"/>
      <c r="K3" s="32"/>
      <c r="L3" s="32"/>
      <c r="M3" s="32"/>
      <c r="N3" s="32"/>
      <c r="O3" s="32"/>
    </row>
    <row r="4" spans="2:15" ht="15" customHeight="1">
      <c r="B4" s="1"/>
      <c r="C4" s="1"/>
      <c r="D4" s="181"/>
      <c r="E4" s="181"/>
      <c r="F4" s="181"/>
      <c r="G4" s="189" t="str">
        <f>IF(RD8!E3&gt;48,"překročen počet vláken","")</f>
        <v/>
      </c>
      <c r="H4" s="181"/>
      <c r="I4" s="181"/>
      <c r="K4" s="32"/>
      <c r="L4" s="32"/>
      <c r="M4" s="32"/>
      <c r="N4" s="32"/>
      <c r="O4" s="32"/>
    </row>
    <row r="5" spans="2:15" ht="15">
      <c r="B5" s="23" t="s">
        <v>58</v>
      </c>
      <c r="C5" s="23"/>
      <c r="D5" s="23"/>
      <c r="E5" s="23"/>
      <c r="F5" s="23"/>
      <c r="G5" s="23"/>
      <c r="H5" s="23"/>
      <c r="I5" s="23"/>
      <c r="K5" s="37"/>
      <c r="L5" s="37"/>
      <c r="M5" s="37"/>
      <c r="N5" s="37"/>
      <c r="O5" s="37"/>
    </row>
    <row r="6" spans="2:16" ht="15">
      <c r="B6" s="4"/>
      <c r="C6" s="5" t="s">
        <v>1</v>
      </c>
      <c r="D6" s="5"/>
      <c r="E6" s="5" t="s">
        <v>0</v>
      </c>
      <c r="F6" s="5" t="s">
        <v>7</v>
      </c>
      <c r="G6" s="5" t="s">
        <v>8</v>
      </c>
      <c r="H6" s="5" t="s">
        <v>9</v>
      </c>
      <c r="I6" s="6" t="s">
        <v>10</v>
      </c>
      <c r="K6" s="36"/>
      <c r="L6" s="33"/>
      <c r="M6" s="37"/>
      <c r="N6" s="33"/>
      <c r="O6" s="33"/>
      <c r="P6" s="26"/>
    </row>
    <row r="7" spans="2:16" ht="15">
      <c r="B7" s="24"/>
      <c r="C7" s="207" t="s">
        <v>105</v>
      </c>
      <c r="D7" s="207"/>
      <c r="E7" s="180">
        <f>IF($E$3&lt;=8,$H$3,0)</f>
        <v>65</v>
      </c>
      <c r="F7" s="38"/>
      <c r="G7" s="28">
        <f aca="true" t="shared" si="0" ref="G7:G28">F7*E7</f>
        <v>0</v>
      </c>
      <c r="H7" s="39"/>
      <c r="I7" s="28">
        <f aca="true" t="shared" si="1" ref="I7:I28">H7*E7</f>
        <v>0</v>
      </c>
      <c r="K7" s="34"/>
      <c r="L7" s="34"/>
      <c r="M7" s="37"/>
      <c r="N7" s="35"/>
      <c r="O7" s="28"/>
      <c r="P7" s="27"/>
    </row>
    <row r="8" spans="2:16" ht="15">
      <c r="B8" s="24"/>
      <c r="C8" s="207" t="s">
        <v>106</v>
      </c>
      <c r="D8" s="207"/>
      <c r="E8" s="180">
        <f>IF($E$3&gt;8,IF($E$3&lt;=12,$H$3,0),0)</f>
        <v>0</v>
      </c>
      <c r="F8" s="38"/>
      <c r="G8" s="28">
        <f t="shared" si="0"/>
        <v>0</v>
      </c>
      <c r="H8" s="39"/>
      <c r="I8" s="28">
        <f t="shared" si="1"/>
        <v>0</v>
      </c>
      <c r="K8" s="34"/>
      <c r="L8" s="34"/>
      <c r="M8" s="37"/>
      <c r="N8" s="35"/>
      <c r="O8" s="28"/>
      <c r="P8" s="27"/>
    </row>
    <row r="9" spans="2:16" ht="15">
      <c r="B9" s="24"/>
      <c r="C9" s="207" t="s">
        <v>107</v>
      </c>
      <c r="D9" s="207"/>
      <c r="E9" s="180">
        <f>IF($E$3&gt;12,IF($E$3&lt;=24,$H$3,0),0)</f>
        <v>0</v>
      </c>
      <c r="F9" s="38"/>
      <c r="G9" s="28">
        <f t="shared" si="0"/>
        <v>0</v>
      </c>
      <c r="H9" s="39"/>
      <c r="I9" s="28">
        <f t="shared" si="1"/>
        <v>0</v>
      </c>
      <c r="K9" s="34"/>
      <c r="L9" s="34"/>
      <c r="M9" s="37"/>
      <c r="N9" s="35"/>
      <c r="O9" s="28"/>
      <c r="P9" s="27"/>
    </row>
    <row r="10" spans="2:16" ht="15">
      <c r="B10" s="24"/>
      <c r="C10" s="207" t="s">
        <v>108</v>
      </c>
      <c r="D10" s="207"/>
      <c r="E10" s="180">
        <f>IF($E$3&gt;24,IF($E$3&lt;=48,$H$3,0),0)</f>
        <v>0</v>
      </c>
      <c r="F10" s="38"/>
      <c r="G10" s="28">
        <f t="shared" si="0"/>
        <v>0</v>
      </c>
      <c r="H10" s="39"/>
      <c r="I10" s="28">
        <f t="shared" si="1"/>
        <v>0</v>
      </c>
      <c r="K10" s="34"/>
      <c r="L10" s="34"/>
      <c r="M10" s="37"/>
      <c r="N10" s="35"/>
      <c r="O10" s="28"/>
      <c r="P10" s="27"/>
    </row>
    <row r="11" spans="2:16" ht="15">
      <c r="B11" s="24"/>
      <c r="C11" s="207" t="s">
        <v>102</v>
      </c>
      <c r="D11" s="207"/>
      <c r="E11" s="183">
        <v>4</v>
      </c>
      <c r="F11" s="38"/>
      <c r="G11" s="28">
        <f t="shared" si="0"/>
        <v>0</v>
      </c>
      <c r="H11" s="39"/>
      <c r="I11" s="28">
        <f t="shared" si="1"/>
        <v>0</v>
      </c>
      <c r="K11" s="34"/>
      <c r="L11" s="34"/>
      <c r="M11" s="37"/>
      <c r="N11" s="35"/>
      <c r="O11" s="28"/>
      <c r="P11" s="27"/>
    </row>
    <row r="12" spans="2:16" ht="14.45">
      <c r="B12" s="24"/>
      <c r="C12" s="207" t="s">
        <v>103</v>
      </c>
      <c r="D12" s="207"/>
      <c r="E12" s="180">
        <f>E11</f>
        <v>4</v>
      </c>
      <c r="F12" s="38"/>
      <c r="G12" s="28">
        <f t="shared" si="0"/>
        <v>0</v>
      </c>
      <c r="H12" s="39"/>
      <c r="I12" s="28">
        <f t="shared" si="1"/>
        <v>0</v>
      </c>
      <c r="K12" s="34"/>
      <c r="L12" s="34"/>
      <c r="M12" s="28"/>
      <c r="N12" s="35"/>
      <c r="O12" s="28"/>
      <c r="P12" s="27"/>
    </row>
    <row r="13" spans="2:16" ht="15">
      <c r="B13" s="24"/>
      <c r="C13" s="207" t="s">
        <v>104</v>
      </c>
      <c r="D13" s="207"/>
      <c r="E13" s="180">
        <f>CEILING($E$3/48,1)</f>
        <v>1</v>
      </c>
      <c r="F13" s="38"/>
      <c r="G13" s="28">
        <f>F13*E13</f>
        <v>0</v>
      </c>
      <c r="H13" s="39"/>
      <c r="I13" s="28">
        <f>H13*E13</f>
        <v>0</v>
      </c>
      <c r="K13" s="34"/>
      <c r="L13" s="34"/>
      <c r="M13" s="37"/>
      <c r="N13" s="35"/>
      <c r="O13" s="28"/>
      <c r="P13" s="27"/>
    </row>
    <row r="14" spans="2:16" ht="15">
      <c r="B14" s="24"/>
      <c r="C14" s="207" t="s">
        <v>56</v>
      </c>
      <c r="D14" s="207"/>
      <c r="E14" s="180">
        <f>CEILING($E$3/12,1)</f>
        <v>1</v>
      </c>
      <c r="F14" s="38"/>
      <c r="G14" s="28">
        <f t="shared" si="0"/>
        <v>0</v>
      </c>
      <c r="H14" s="39"/>
      <c r="I14" s="28">
        <f t="shared" si="1"/>
        <v>0</v>
      </c>
      <c r="K14" s="34"/>
      <c r="L14" s="34"/>
      <c r="M14" s="28"/>
      <c r="N14" s="35"/>
      <c r="O14" s="28"/>
      <c r="P14" s="27"/>
    </row>
    <row r="15" spans="2:16" ht="15">
      <c r="B15" s="24"/>
      <c r="C15" s="207" t="s">
        <v>80</v>
      </c>
      <c r="D15" s="207"/>
      <c r="E15" s="180">
        <f>0.5*$E$3</f>
        <v>4</v>
      </c>
      <c r="F15" s="38"/>
      <c r="G15" s="28">
        <f t="shared" si="0"/>
        <v>0</v>
      </c>
      <c r="H15" s="39"/>
      <c r="I15" s="28">
        <f t="shared" si="1"/>
        <v>0</v>
      </c>
      <c r="K15" s="34"/>
      <c r="L15" s="34"/>
      <c r="M15" s="28"/>
      <c r="N15" s="35"/>
      <c r="O15" s="28"/>
      <c r="P15" s="27"/>
    </row>
    <row r="16" spans="2:16" ht="14.45">
      <c r="B16" s="24"/>
      <c r="C16" s="207" t="s">
        <v>81</v>
      </c>
      <c r="D16" s="207"/>
      <c r="E16" s="180">
        <f>1*$E$3</f>
        <v>8</v>
      </c>
      <c r="F16" s="38"/>
      <c r="G16" s="28">
        <f t="shared" si="0"/>
        <v>0</v>
      </c>
      <c r="H16" s="39"/>
      <c r="I16" s="28">
        <f t="shared" si="1"/>
        <v>0</v>
      </c>
      <c r="K16" s="34"/>
      <c r="L16" s="34"/>
      <c r="M16" s="28"/>
      <c r="N16" s="35"/>
      <c r="O16" s="28"/>
      <c r="P16" s="27"/>
    </row>
    <row r="17" spans="2:16" ht="15">
      <c r="B17" s="24"/>
      <c r="C17" s="207" t="s">
        <v>11</v>
      </c>
      <c r="D17" s="207"/>
      <c r="E17" s="180">
        <f>1*$E$3</f>
        <v>8</v>
      </c>
      <c r="F17" s="38"/>
      <c r="G17" s="28">
        <f t="shared" si="0"/>
        <v>0</v>
      </c>
      <c r="H17" s="39"/>
      <c r="I17" s="28">
        <f t="shared" si="1"/>
        <v>0</v>
      </c>
      <c r="K17" s="34"/>
      <c r="L17" s="34"/>
      <c r="M17" s="28"/>
      <c r="N17" s="35"/>
      <c r="O17" s="28"/>
      <c r="P17" s="27"/>
    </row>
    <row r="18" spans="2:16" ht="15">
      <c r="B18" s="24"/>
      <c r="C18" s="207" t="s">
        <v>12</v>
      </c>
      <c r="D18" s="207"/>
      <c r="E18" s="180">
        <f>1*$E$3</f>
        <v>8</v>
      </c>
      <c r="F18" s="38"/>
      <c r="G18" s="28">
        <f t="shared" si="0"/>
        <v>0</v>
      </c>
      <c r="H18" s="39"/>
      <c r="I18" s="28">
        <f t="shared" si="1"/>
        <v>0</v>
      </c>
      <c r="K18" s="34"/>
      <c r="L18" s="34"/>
      <c r="M18" s="28"/>
      <c r="N18" s="35"/>
      <c r="O18" s="28"/>
      <c r="P18" s="27"/>
    </row>
    <row r="19" spans="2:16" ht="15">
      <c r="B19" s="24"/>
      <c r="C19" s="207" t="s">
        <v>54</v>
      </c>
      <c r="D19" s="207"/>
      <c r="E19" s="180">
        <f>1*$E$3</f>
        <v>8</v>
      </c>
      <c r="F19" s="38"/>
      <c r="G19" s="28">
        <f t="shared" si="0"/>
        <v>0</v>
      </c>
      <c r="H19" s="39"/>
      <c r="I19" s="28">
        <f t="shared" si="1"/>
        <v>0</v>
      </c>
      <c r="K19" s="34"/>
      <c r="L19" s="34"/>
      <c r="M19" s="28"/>
      <c r="N19" s="35"/>
      <c r="O19" s="28"/>
      <c r="P19" s="27"/>
    </row>
    <row r="20" spans="2:16" ht="15">
      <c r="B20" s="24"/>
      <c r="C20" s="207" t="s">
        <v>61</v>
      </c>
      <c r="D20" s="207"/>
      <c r="E20" s="180">
        <f>E13</f>
        <v>1</v>
      </c>
      <c r="F20" s="38"/>
      <c r="G20" s="28">
        <f t="shared" si="0"/>
        <v>0</v>
      </c>
      <c r="H20" s="39"/>
      <c r="I20" s="28">
        <f t="shared" si="1"/>
        <v>0</v>
      </c>
      <c r="K20" s="34"/>
      <c r="L20" s="34"/>
      <c r="M20" s="28"/>
      <c r="N20" s="35"/>
      <c r="O20" s="28"/>
      <c r="P20" s="27"/>
    </row>
    <row r="21" spans="2:16" ht="15">
      <c r="B21" s="24"/>
      <c r="C21" s="207" t="s">
        <v>55</v>
      </c>
      <c r="D21" s="207"/>
      <c r="E21" s="180">
        <f>E20+E13</f>
        <v>2</v>
      </c>
      <c r="F21" s="38"/>
      <c r="G21" s="28">
        <f t="shared" si="0"/>
        <v>0</v>
      </c>
      <c r="H21" s="39"/>
      <c r="I21" s="28">
        <f t="shared" si="1"/>
        <v>0</v>
      </c>
      <c r="K21" s="34"/>
      <c r="L21" s="34"/>
      <c r="M21" s="28"/>
      <c r="N21" s="35"/>
      <c r="O21" s="28"/>
      <c r="P21" s="27"/>
    </row>
    <row r="22" spans="2:16" ht="14.45">
      <c r="B22" s="24"/>
      <c r="C22" s="193"/>
      <c r="D22" s="193"/>
      <c r="E22" s="43"/>
      <c r="F22" s="38"/>
      <c r="G22" s="28"/>
      <c r="H22" s="39"/>
      <c r="I22" s="28"/>
      <c r="K22" s="34"/>
      <c r="L22" s="34"/>
      <c r="M22" s="28"/>
      <c r="N22" s="35"/>
      <c r="O22" s="28"/>
      <c r="P22" s="27"/>
    </row>
    <row r="23" spans="2:16" ht="14.45">
      <c r="B23" s="24"/>
      <c r="C23" s="207" t="s">
        <v>100</v>
      </c>
      <c r="D23" s="207"/>
      <c r="E23" s="43">
        <v>2</v>
      </c>
      <c r="F23" s="38"/>
      <c r="G23" s="28">
        <f t="shared" si="0"/>
        <v>0</v>
      </c>
      <c r="H23" s="39"/>
      <c r="I23" s="28">
        <f t="shared" si="1"/>
        <v>0</v>
      </c>
      <c r="K23" s="34"/>
      <c r="L23" s="34"/>
      <c r="M23" s="28"/>
      <c r="N23" s="35"/>
      <c r="O23" s="28"/>
      <c r="P23" s="27"/>
    </row>
    <row r="24" spans="2:16" ht="15">
      <c r="B24" s="24"/>
      <c r="C24" s="207" t="s">
        <v>57</v>
      </c>
      <c r="D24" s="207"/>
      <c r="E24" s="43">
        <v>60</v>
      </c>
      <c r="F24" s="38"/>
      <c r="G24" s="28">
        <f>F24*E24</f>
        <v>0</v>
      </c>
      <c r="H24" s="39"/>
      <c r="I24" s="28">
        <f>H24*E24</f>
        <v>0</v>
      </c>
      <c r="K24" s="34"/>
      <c r="L24" s="34"/>
      <c r="M24" s="28"/>
      <c r="N24" s="35"/>
      <c r="O24" s="28"/>
      <c r="P24" s="27"/>
    </row>
    <row r="25" spans="2:16" ht="15">
      <c r="B25" s="24"/>
      <c r="C25" s="207" t="s">
        <v>62</v>
      </c>
      <c r="D25" s="207"/>
      <c r="E25" s="43">
        <v>0</v>
      </c>
      <c r="F25" s="38"/>
      <c r="G25" s="28">
        <f>F25*E25</f>
        <v>0</v>
      </c>
      <c r="H25" s="39"/>
      <c r="I25" s="28">
        <f>H25*E25</f>
        <v>0</v>
      </c>
      <c r="K25" s="34"/>
      <c r="L25" s="34"/>
      <c r="M25" s="28"/>
      <c r="N25" s="35"/>
      <c r="O25" s="28"/>
      <c r="P25" s="27"/>
    </row>
    <row r="26" spans="2:16" ht="15">
      <c r="B26" s="24"/>
      <c r="C26" s="207" t="s">
        <v>86</v>
      </c>
      <c r="D26" s="207"/>
      <c r="E26" s="43">
        <v>0</v>
      </c>
      <c r="F26" s="38"/>
      <c r="G26" s="28">
        <f aca="true" t="shared" si="2" ref="G26:G27">F26*E26</f>
        <v>0</v>
      </c>
      <c r="H26" s="39"/>
      <c r="I26" s="28">
        <f aca="true" t="shared" si="3" ref="I26:I27">H26*E26</f>
        <v>0</v>
      </c>
      <c r="K26" s="34"/>
      <c r="L26" s="34"/>
      <c r="M26" s="28"/>
      <c r="N26" s="35"/>
      <c r="O26" s="28"/>
      <c r="P26" s="27"/>
    </row>
    <row r="27" spans="2:16" ht="15">
      <c r="B27" s="24"/>
      <c r="C27" s="207" t="s">
        <v>87</v>
      </c>
      <c r="D27" s="207"/>
      <c r="E27" s="43">
        <v>0</v>
      </c>
      <c r="F27" s="38"/>
      <c r="G27" s="28">
        <f t="shared" si="2"/>
        <v>0</v>
      </c>
      <c r="H27" s="39"/>
      <c r="I27" s="28">
        <f t="shared" si="3"/>
        <v>0</v>
      </c>
      <c r="K27" s="34"/>
      <c r="L27" s="34"/>
      <c r="M27" s="28"/>
      <c r="N27" s="35"/>
      <c r="O27" s="28"/>
      <c r="P27" s="27"/>
    </row>
    <row r="28" spans="2:16" ht="15">
      <c r="B28" s="24"/>
      <c r="C28" s="207" t="s">
        <v>59</v>
      </c>
      <c r="D28" s="207"/>
      <c r="E28" s="43">
        <v>0</v>
      </c>
      <c r="F28" s="38"/>
      <c r="G28" s="28">
        <f t="shared" si="0"/>
        <v>0</v>
      </c>
      <c r="H28" s="39"/>
      <c r="I28" s="28">
        <f t="shared" si="1"/>
        <v>0</v>
      </c>
      <c r="K28" s="34"/>
      <c r="L28" s="34"/>
      <c r="M28" s="28"/>
      <c r="N28" s="35"/>
      <c r="O28" s="28"/>
      <c r="P28" s="27"/>
    </row>
    <row r="29" spans="2:16" ht="15">
      <c r="B29" s="24"/>
      <c r="C29" s="207" t="s">
        <v>82</v>
      </c>
      <c r="D29" s="207"/>
      <c r="E29" s="43">
        <v>1</v>
      </c>
      <c r="F29" s="38"/>
      <c r="G29" s="28">
        <f>F29*E29</f>
        <v>0</v>
      </c>
      <c r="H29" s="39"/>
      <c r="I29" s="28">
        <f>H29*E29</f>
        <v>0</v>
      </c>
      <c r="K29" s="34"/>
      <c r="L29" s="34"/>
      <c r="M29" s="28"/>
      <c r="N29" s="35"/>
      <c r="O29" s="28"/>
      <c r="P29" s="27"/>
    </row>
    <row r="30" spans="2:16" ht="15">
      <c r="B30" s="24"/>
      <c r="C30" s="207" t="s">
        <v>90</v>
      </c>
      <c r="D30" s="207"/>
      <c r="E30" s="43">
        <v>2</v>
      </c>
      <c r="F30" s="38"/>
      <c r="G30" s="28">
        <f aca="true" t="shared" si="4" ref="G30:G32">F30*E30</f>
        <v>0</v>
      </c>
      <c r="H30" s="39"/>
      <c r="I30" s="28">
        <f aca="true" t="shared" si="5" ref="I30:I32">H30*E30</f>
        <v>0</v>
      </c>
      <c r="K30" s="34"/>
      <c r="L30" s="34"/>
      <c r="M30" s="28"/>
      <c r="N30" s="35"/>
      <c r="O30" s="28"/>
      <c r="P30" s="27"/>
    </row>
    <row r="31" spans="2:16" ht="15">
      <c r="B31" s="24"/>
      <c r="C31" s="207" t="s">
        <v>89</v>
      </c>
      <c r="D31" s="207"/>
      <c r="E31" s="43">
        <v>0</v>
      </c>
      <c r="F31" s="38"/>
      <c r="G31" s="28">
        <f t="shared" si="4"/>
        <v>0</v>
      </c>
      <c r="H31" s="39"/>
      <c r="I31" s="28">
        <f t="shared" si="5"/>
        <v>0</v>
      </c>
      <c r="K31" s="34"/>
      <c r="L31" s="34"/>
      <c r="M31" s="28"/>
      <c r="N31" s="35"/>
      <c r="O31" s="28"/>
      <c r="P31" s="27"/>
    </row>
    <row r="32" spans="2:16" ht="15">
      <c r="B32" s="24"/>
      <c r="C32" s="207" t="s">
        <v>88</v>
      </c>
      <c r="D32" s="207"/>
      <c r="E32" s="43">
        <f>E30+E31</f>
        <v>2</v>
      </c>
      <c r="F32" s="38"/>
      <c r="G32" s="28">
        <f t="shared" si="4"/>
        <v>0</v>
      </c>
      <c r="H32" s="39"/>
      <c r="I32" s="28">
        <f t="shared" si="5"/>
        <v>0</v>
      </c>
      <c r="K32" s="34"/>
      <c r="L32" s="34"/>
      <c r="M32" s="28"/>
      <c r="N32" s="35"/>
      <c r="O32" s="28"/>
      <c r="P32" s="27"/>
    </row>
    <row r="33" spans="2:16" ht="15">
      <c r="B33" s="24"/>
      <c r="C33" s="207" t="s">
        <v>60</v>
      </c>
      <c r="D33" s="207"/>
      <c r="E33" s="43">
        <v>1</v>
      </c>
      <c r="F33" s="38"/>
      <c r="G33" s="28">
        <f>F33*E33</f>
        <v>0</v>
      </c>
      <c r="H33" s="39"/>
      <c r="I33" s="28">
        <f>H33*E33</f>
        <v>0</v>
      </c>
      <c r="K33" s="34"/>
      <c r="L33" s="34"/>
      <c r="M33" s="28"/>
      <c r="N33" s="35"/>
      <c r="O33" s="28"/>
      <c r="P33" s="27"/>
    </row>
    <row r="34" spans="2:15" ht="15">
      <c r="B34" s="40"/>
      <c r="C34" s="40" t="s">
        <v>2</v>
      </c>
      <c r="D34" s="41"/>
      <c r="E34" s="41"/>
      <c r="F34" s="41"/>
      <c r="G34" s="42">
        <f>SUM(G7:G33)</f>
        <v>0</v>
      </c>
      <c r="H34" s="31"/>
      <c r="I34" s="42">
        <f>SUM(I7:I33)</f>
        <v>0</v>
      </c>
      <c r="K34" s="34"/>
      <c r="L34" s="28"/>
      <c r="M34" s="28"/>
      <c r="N34" s="28"/>
      <c r="O34" s="28"/>
    </row>
    <row r="35" spans="3:16" ht="15">
      <c r="C35" s="20"/>
      <c r="F35" s="13"/>
      <c r="G35" s="13"/>
      <c r="H35" s="13"/>
      <c r="I35" s="22"/>
      <c r="K35" s="32"/>
      <c r="L35" s="32"/>
      <c r="M35" s="32"/>
      <c r="N35" s="32"/>
      <c r="O35" s="32"/>
      <c r="P35" s="29"/>
    </row>
    <row r="36" spans="3:15" ht="15">
      <c r="C36" s="20"/>
      <c r="F36" s="13"/>
      <c r="G36" s="13"/>
      <c r="H36" s="13"/>
      <c r="I36" s="22"/>
      <c r="K36" s="32"/>
      <c r="L36" s="32"/>
      <c r="M36" s="32"/>
      <c r="N36" s="32"/>
      <c r="O36" s="32"/>
    </row>
    <row r="37" spans="2:15" ht="15">
      <c r="B37" s="25"/>
      <c r="C37" s="8"/>
      <c r="F37" s="7" t="s">
        <v>3</v>
      </c>
      <c r="K37" s="32"/>
      <c r="L37" s="32"/>
      <c r="M37" s="32"/>
      <c r="N37" s="32"/>
      <c r="O37" s="32"/>
    </row>
    <row r="38" spans="2:15" ht="15">
      <c r="B38" s="15"/>
      <c r="C38" s="8"/>
      <c r="F38" s="9" t="s">
        <v>4</v>
      </c>
      <c r="G38" s="10"/>
      <c r="H38" s="10"/>
      <c r="I38" s="11">
        <f>I34+G34</f>
        <v>0</v>
      </c>
      <c r="K38" s="32"/>
      <c r="L38" s="28"/>
      <c r="M38" s="32"/>
      <c r="N38" s="35"/>
      <c r="O38" s="22"/>
    </row>
    <row r="39" spans="2:15" ht="15">
      <c r="B39" s="19"/>
      <c r="C39" s="8"/>
      <c r="F39" s="12" t="s">
        <v>5</v>
      </c>
      <c r="G39" s="13"/>
      <c r="H39" s="13"/>
      <c r="I39" s="14">
        <f>I38*0.21</f>
        <v>0</v>
      </c>
      <c r="K39" s="32"/>
      <c r="L39" s="32"/>
      <c r="M39" s="32"/>
      <c r="N39" s="32"/>
      <c r="O39" s="32"/>
    </row>
    <row r="40" spans="3:15" ht="15">
      <c r="C40" s="8"/>
      <c r="F40" s="16" t="s">
        <v>6</v>
      </c>
      <c r="G40" s="17"/>
      <c r="H40" s="17"/>
      <c r="I40" s="18">
        <f>I38+I39</f>
        <v>0</v>
      </c>
      <c r="K40" s="32"/>
      <c r="L40" s="32"/>
      <c r="M40" s="32"/>
      <c r="N40" s="32"/>
      <c r="O40" s="32"/>
    </row>
    <row r="41" spans="3:15" ht="15">
      <c r="C41" s="20"/>
      <c r="F41" s="21"/>
      <c r="G41" s="1"/>
      <c r="H41" s="1"/>
      <c r="I41" s="1"/>
      <c r="K41" s="32"/>
      <c r="L41" s="32"/>
      <c r="M41" s="32"/>
      <c r="N41" s="32"/>
      <c r="O41" s="32"/>
    </row>
    <row r="42" spans="3:9" ht="15">
      <c r="C42" s="20"/>
      <c r="D42" s="30"/>
      <c r="E42" s="30"/>
      <c r="F42" s="13"/>
      <c r="G42" s="13"/>
      <c r="H42" s="13"/>
      <c r="I42" s="22"/>
    </row>
    <row r="43" spans="3:9" ht="15">
      <c r="C43" s="20"/>
      <c r="F43" s="13"/>
      <c r="G43" s="13"/>
      <c r="H43" s="13"/>
      <c r="I43" s="22"/>
    </row>
    <row r="44" spans="3:9" ht="15">
      <c r="C44" s="20"/>
      <c r="D44" s="29"/>
      <c r="E44" s="29"/>
      <c r="F44" s="13"/>
      <c r="G44" s="13"/>
      <c r="H44" s="13"/>
      <c r="I44" s="22"/>
    </row>
    <row r="45" spans="4:9" ht="15">
      <c r="D45" s="29"/>
      <c r="E45" s="29"/>
      <c r="F45" s="1"/>
      <c r="G45" s="1"/>
      <c r="H45" s="1"/>
      <c r="I45" s="1"/>
    </row>
    <row r="46" spans="4:5" ht="15">
      <c r="D46" s="29"/>
      <c r="E46" s="29"/>
    </row>
    <row r="47" spans="4:5" ht="15">
      <c r="D47" s="29"/>
      <c r="E47" s="29"/>
    </row>
  </sheetData>
  <mergeCells count="26">
    <mergeCell ref="C14:D14"/>
    <mergeCell ref="C15:D15"/>
    <mergeCell ref="C16:D16"/>
    <mergeCell ref="C17:D17"/>
    <mergeCell ref="C7:D7"/>
    <mergeCell ref="C8:D8"/>
    <mergeCell ref="C9:D9"/>
    <mergeCell ref="C10:D10"/>
    <mergeCell ref="C11:D11"/>
    <mergeCell ref="C12:D12"/>
    <mergeCell ref="C13:D13"/>
    <mergeCell ref="C33:D33"/>
    <mergeCell ref="C28:D28"/>
    <mergeCell ref="C29:D29"/>
    <mergeCell ref="C26:D26"/>
    <mergeCell ref="C27:D27"/>
    <mergeCell ref="C32:D32"/>
    <mergeCell ref="C30:D30"/>
    <mergeCell ref="C31:D31"/>
    <mergeCell ref="C18:D18"/>
    <mergeCell ref="C23:D23"/>
    <mergeCell ref="C24:D24"/>
    <mergeCell ref="C25:D25"/>
    <mergeCell ref="C19:D19"/>
    <mergeCell ref="C20:D20"/>
    <mergeCell ref="C21:D21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zoomScale="90" zoomScaleNormal="90" workbookViewId="0" topLeftCell="A1">
      <selection activeCell="C12" sqref="C12:D12"/>
    </sheetView>
  </sheetViews>
  <sheetFormatPr defaultColWidth="9.140625" defaultRowHeight="15"/>
  <cols>
    <col min="1" max="1" width="1.1484375" style="0" customWidth="1"/>
    <col min="2" max="2" width="6.00390625" style="0" customWidth="1"/>
    <col min="3" max="3" width="22.140625" style="0" customWidth="1"/>
    <col min="4" max="4" width="28.57421875" style="0" customWidth="1"/>
    <col min="5" max="5" width="9.00390625" style="0" bestFit="1" customWidth="1"/>
    <col min="6" max="6" width="12.28125" style="0" customWidth="1"/>
    <col min="7" max="7" width="16.421875" style="0" bestFit="1" customWidth="1"/>
    <col min="8" max="8" width="13.57421875" style="0" bestFit="1" customWidth="1"/>
    <col min="9" max="9" width="16.421875" style="0" customWidth="1"/>
    <col min="10" max="10" width="3.00390625" style="0" customWidth="1"/>
    <col min="11" max="11" width="21.57421875" style="0" customWidth="1"/>
    <col min="12" max="12" width="11.8515625" style="0" customWidth="1"/>
    <col min="13" max="14" width="14.57421875" style="0" customWidth="1"/>
    <col min="15" max="15" width="14.8515625" style="0" customWidth="1"/>
    <col min="16" max="16" width="25.8515625" style="0" bestFit="1" customWidth="1"/>
    <col min="17" max="17" width="20.8515625" style="0" bestFit="1" customWidth="1"/>
  </cols>
  <sheetData>
    <row r="1" spans="3:5" ht="5.25" customHeight="1">
      <c r="C1" s="1"/>
      <c r="D1" s="1"/>
      <c r="E1" s="1"/>
    </row>
    <row r="2" spans="2:15" ht="15" customHeight="1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5" ht="15" customHeight="1">
      <c r="B3" s="1"/>
      <c r="C3" s="1"/>
      <c r="D3" s="177" t="s">
        <v>13</v>
      </c>
      <c r="E3" s="179">
        <v>8</v>
      </c>
      <c r="F3" s="2"/>
      <c r="G3" s="178" t="s">
        <v>53</v>
      </c>
      <c r="H3" s="182">
        <v>95</v>
      </c>
      <c r="I3" s="1"/>
      <c r="K3" s="32"/>
      <c r="L3" s="32"/>
      <c r="M3" s="32"/>
      <c r="N3" s="32"/>
      <c r="O3" s="32"/>
    </row>
    <row r="4" spans="2:15" ht="15" customHeight="1">
      <c r="B4" s="1"/>
      <c r="C4" s="1"/>
      <c r="D4" s="181"/>
      <c r="E4" s="181"/>
      <c r="F4" s="181"/>
      <c r="G4" s="189" t="str">
        <f>IF(RD11!E3&gt;48,"překročen počet vláken","")</f>
        <v/>
      </c>
      <c r="H4" s="181"/>
      <c r="I4" s="181"/>
      <c r="K4" s="32"/>
      <c r="L4" s="32"/>
      <c r="M4" s="32"/>
      <c r="N4" s="32"/>
      <c r="O4" s="32"/>
    </row>
    <row r="5" spans="2:15" ht="15">
      <c r="B5" s="23" t="s">
        <v>63</v>
      </c>
      <c r="C5" s="23"/>
      <c r="D5" s="23"/>
      <c r="E5" s="23"/>
      <c r="F5" s="23"/>
      <c r="G5" s="23"/>
      <c r="H5" s="23"/>
      <c r="I5" s="23"/>
      <c r="K5" s="37"/>
      <c r="L5" s="37"/>
      <c r="M5" s="37"/>
      <c r="N5" s="37"/>
      <c r="O5" s="37"/>
    </row>
    <row r="6" spans="2:16" ht="15">
      <c r="B6" s="4"/>
      <c r="C6" s="5" t="s">
        <v>1</v>
      </c>
      <c r="D6" s="5"/>
      <c r="E6" s="5" t="s">
        <v>0</v>
      </c>
      <c r="F6" s="5" t="s">
        <v>7</v>
      </c>
      <c r="G6" s="5" t="s">
        <v>8</v>
      </c>
      <c r="H6" s="5" t="s">
        <v>9</v>
      </c>
      <c r="I6" s="6" t="s">
        <v>10</v>
      </c>
      <c r="K6" s="36"/>
      <c r="L6" s="33"/>
      <c r="M6" s="33"/>
      <c r="N6" s="33"/>
      <c r="O6" s="33"/>
      <c r="P6" s="26"/>
    </row>
    <row r="7" spans="2:16" ht="15">
      <c r="B7" s="24"/>
      <c r="C7" s="207" t="s">
        <v>105</v>
      </c>
      <c r="D7" s="207"/>
      <c r="E7" s="180">
        <f>IF($E$3&lt;=8,$H$3,0)</f>
        <v>95</v>
      </c>
      <c r="F7" s="38"/>
      <c r="G7" s="28">
        <f aca="true" t="shared" si="0" ref="G7:G33">F7*E7</f>
        <v>0</v>
      </c>
      <c r="H7" s="39"/>
      <c r="I7" s="28">
        <f aca="true" t="shared" si="1" ref="I7:I33">H7*E7</f>
        <v>0</v>
      </c>
      <c r="K7" s="34"/>
      <c r="L7" s="34"/>
      <c r="M7" s="28"/>
      <c r="N7" s="35"/>
      <c r="O7" s="28"/>
      <c r="P7" s="27"/>
    </row>
    <row r="8" spans="2:16" ht="15">
      <c r="B8" s="24"/>
      <c r="C8" s="207" t="s">
        <v>106</v>
      </c>
      <c r="D8" s="207"/>
      <c r="E8" s="180">
        <f>IF($E$3&gt;8,IF($E$3&lt;=12,$H$3,0),0)</f>
        <v>0</v>
      </c>
      <c r="F8" s="38"/>
      <c r="G8" s="28">
        <f t="shared" si="0"/>
        <v>0</v>
      </c>
      <c r="H8" s="39"/>
      <c r="I8" s="28">
        <f t="shared" si="1"/>
        <v>0</v>
      </c>
      <c r="K8" s="34"/>
      <c r="L8" s="34"/>
      <c r="M8" s="28"/>
      <c r="N8" s="35"/>
      <c r="O8" s="28"/>
      <c r="P8" s="27"/>
    </row>
    <row r="9" spans="2:16" ht="15">
      <c r="B9" s="24"/>
      <c r="C9" s="207" t="s">
        <v>107</v>
      </c>
      <c r="D9" s="207"/>
      <c r="E9" s="180">
        <f>IF($E$3&gt;12,IF($E$3&lt;=24,$H$3,0),0)</f>
        <v>0</v>
      </c>
      <c r="F9" s="38"/>
      <c r="G9" s="28">
        <f t="shared" si="0"/>
        <v>0</v>
      </c>
      <c r="H9" s="39"/>
      <c r="I9" s="28">
        <f t="shared" si="1"/>
        <v>0</v>
      </c>
      <c r="K9" s="34"/>
      <c r="L9" s="34"/>
      <c r="M9" s="28"/>
      <c r="N9" s="35"/>
      <c r="O9" s="28"/>
      <c r="P9" s="27"/>
    </row>
    <row r="10" spans="2:16" ht="15">
      <c r="B10" s="24"/>
      <c r="C10" s="207" t="s">
        <v>108</v>
      </c>
      <c r="D10" s="207"/>
      <c r="E10" s="180">
        <f>IF($E$3&gt;24,IF($E$3&lt;=48,$H$3,0),0)</f>
        <v>0</v>
      </c>
      <c r="F10" s="38"/>
      <c r="G10" s="28">
        <f t="shared" si="0"/>
        <v>0</v>
      </c>
      <c r="H10" s="39"/>
      <c r="I10" s="28">
        <f t="shared" si="1"/>
        <v>0</v>
      </c>
      <c r="K10" s="34"/>
      <c r="L10" s="34"/>
      <c r="M10" s="28"/>
      <c r="N10" s="35"/>
      <c r="O10" s="28"/>
      <c r="P10" s="27"/>
    </row>
    <row r="11" spans="2:16" ht="15">
      <c r="B11" s="24"/>
      <c r="C11" s="207" t="s">
        <v>102</v>
      </c>
      <c r="D11" s="207"/>
      <c r="E11" s="183">
        <v>4</v>
      </c>
      <c r="F11" s="38"/>
      <c r="G11" s="28">
        <f t="shared" si="0"/>
        <v>0</v>
      </c>
      <c r="H11" s="39"/>
      <c r="I11" s="28">
        <f t="shared" si="1"/>
        <v>0</v>
      </c>
      <c r="K11" s="34"/>
      <c r="L11" s="34"/>
      <c r="M11" s="28"/>
      <c r="N11" s="35"/>
      <c r="O11" s="28"/>
      <c r="P11" s="27"/>
    </row>
    <row r="12" spans="2:16" ht="14.45">
      <c r="B12" s="24"/>
      <c r="C12" s="207" t="s">
        <v>103</v>
      </c>
      <c r="D12" s="207"/>
      <c r="E12" s="180">
        <f>E11</f>
        <v>4</v>
      </c>
      <c r="F12" s="38"/>
      <c r="G12" s="28">
        <f t="shared" si="0"/>
        <v>0</v>
      </c>
      <c r="H12" s="39"/>
      <c r="I12" s="28">
        <f t="shared" si="1"/>
        <v>0</v>
      </c>
      <c r="K12" s="34"/>
      <c r="L12" s="34"/>
      <c r="M12" s="28"/>
      <c r="N12" s="35"/>
      <c r="O12" s="28"/>
      <c r="P12" s="27"/>
    </row>
    <row r="13" spans="2:16" ht="15">
      <c r="B13" s="24"/>
      <c r="C13" s="207" t="s">
        <v>104</v>
      </c>
      <c r="D13" s="207"/>
      <c r="E13" s="180">
        <f>CEILING($E$3/48,1)</f>
        <v>1</v>
      </c>
      <c r="F13" s="38"/>
      <c r="G13" s="28">
        <f t="shared" si="0"/>
        <v>0</v>
      </c>
      <c r="H13" s="39"/>
      <c r="I13" s="28">
        <f t="shared" si="1"/>
        <v>0</v>
      </c>
      <c r="K13" s="34"/>
      <c r="L13" s="34"/>
      <c r="M13" s="28"/>
      <c r="N13" s="35"/>
      <c r="O13" s="28"/>
      <c r="P13" s="27"/>
    </row>
    <row r="14" spans="2:16" ht="15">
      <c r="B14" s="24"/>
      <c r="C14" s="207" t="s">
        <v>56</v>
      </c>
      <c r="D14" s="207"/>
      <c r="E14" s="180">
        <f>CEILING($E$3/12,1)</f>
        <v>1</v>
      </c>
      <c r="F14" s="38"/>
      <c r="G14" s="28">
        <f t="shared" si="0"/>
        <v>0</v>
      </c>
      <c r="H14" s="39"/>
      <c r="I14" s="28">
        <f t="shared" si="1"/>
        <v>0</v>
      </c>
      <c r="K14" s="34"/>
      <c r="L14" s="34"/>
      <c r="M14" s="28"/>
      <c r="N14" s="35"/>
      <c r="O14" s="28"/>
      <c r="P14" s="27"/>
    </row>
    <row r="15" spans="2:16" ht="15">
      <c r="B15" s="24"/>
      <c r="C15" s="207" t="s">
        <v>80</v>
      </c>
      <c r="D15" s="207"/>
      <c r="E15" s="180">
        <f>0.5*$E$3</f>
        <v>4</v>
      </c>
      <c r="F15" s="38"/>
      <c r="G15" s="28">
        <f t="shared" si="0"/>
        <v>0</v>
      </c>
      <c r="H15" s="39"/>
      <c r="I15" s="28">
        <f t="shared" si="1"/>
        <v>0</v>
      </c>
      <c r="K15" s="34"/>
      <c r="L15" s="34"/>
      <c r="M15" s="28"/>
      <c r="N15" s="35"/>
      <c r="O15" s="28"/>
      <c r="P15" s="27"/>
    </row>
    <row r="16" spans="2:16" ht="14.45">
      <c r="B16" s="24"/>
      <c r="C16" s="207" t="s">
        <v>81</v>
      </c>
      <c r="D16" s="207"/>
      <c r="E16" s="180">
        <f>1*$E$3</f>
        <v>8</v>
      </c>
      <c r="F16" s="38"/>
      <c r="G16" s="28">
        <f t="shared" si="0"/>
        <v>0</v>
      </c>
      <c r="H16" s="39"/>
      <c r="I16" s="28">
        <f t="shared" si="1"/>
        <v>0</v>
      </c>
      <c r="K16" s="34"/>
      <c r="L16" s="34"/>
      <c r="M16" s="28"/>
      <c r="N16" s="35"/>
      <c r="O16" s="28"/>
      <c r="P16" s="27"/>
    </row>
    <row r="17" spans="2:16" ht="15">
      <c r="B17" s="24"/>
      <c r="C17" s="207" t="s">
        <v>11</v>
      </c>
      <c r="D17" s="207"/>
      <c r="E17" s="180">
        <f>1*$E$3</f>
        <v>8</v>
      </c>
      <c r="F17" s="38"/>
      <c r="G17" s="28">
        <f t="shared" si="0"/>
        <v>0</v>
      </c>
      <c r="H17" s="39"/>
      <c r="I17" s="28">
        <f t="shared" si="1"/>
        <v>0</v>
      </c>
      <c r="K17" s="34"/>
      <c r="L17" s="34"/>
      <c r="M17" s="28"/>
      <c r="N17" s="35"/>
      <c r="O17" s="28"/>
      <c r="P17" s="27"/>
    </row>
    <row r="18" spans="2:16" ht="15">
      <c r="B18" s="24"/>
      <c r="C18" s="207" t="s">
        <v>12</v>
      </c>
      <c r="D18" s="207"/>
      <c r="E18" s="180">
        <f>1*$E$3</f>
        <v>8</v>
      </c>
      <c r="F18" s="38"/>
      <c r="G18" s="28">
        <f t="shared" si="0"/>
        <v>0</v>
      </c>
      <c r="H18" s="39"/>
      <c r="I18" s="28">
        <f t="shared" si="1"/>
        <v>0</v>
      </c>
      <c r="K18" s="34"/>
      <c r="L18" s="34"/>
      <c r="M18" s="28"/>
      <c r="N18" s="35"/>
      <c r="O18" s="28"/>
      <c r="P18" s="27"/>
    </row>
    <row r="19" spans="2:16" ht="15">
      <c r="B19" s="24"/>
      <c r="C19" s="207" t="s">
        <v>54</v>
      </c>
      <c r="D19" s="207"/>
      <c r="E19" s="180">
        <f>1*$E$3</f>
        <v>8</v>
      </c>
      <c r="F19" s="38"/>
      <c r="G19" s="28">
        <f t="shared" si="0"/>
        <v>0</v>
      </c>
      <c r="H19" s="39"/>
      <c r="I19" s="28">
        <f t="shared" si="1"/>
        <v>0</v>
      </c>
      <c r="K19" s="34"/>
      <c r="L19" s="34"/>
      <c r="M19" s="28"/>
      <c r="N19" s="35"/>
      <c r="O19" s="28"/>
      <c r="P19" s="27"/>
    </row>
    <row r="20" spans="2:16" ht="15">
      <c r="B20" s="24"/>
      <c r="C20" s="207" t="s">
        <v>61</v>
      </c>
      <c r="D20" s="207"/>
      <c r="E20" s="180">
        <f>E13</f>
        <v>1</v>
      </c>
      <c r="F20" s="38"/>
      <c r="G20" s="28">
        <f t="shared" si="0"/>
        <v>0</v>
      </c>
      <c r="H20" s="39"/>
      <c r="I20" s="28">
        <f t="shared" si="1"/>
        <v>0</v>
      </c>
      <c r="K20" s="34"/>
      <c r="L20" s="34"/>
      <c r="M20" s="28"/>
      <c r="N20" s="35"/>
      <c r="O20" s="28"/>
      <c r="P20" s="27"/>
    </row>
    <row r="21" spans="2:16" ht="15">
      <c r="B21" s="24"/>
      <c r="C21" s="207" t="s">
        <v>55</v>
      </c>
      <c r="D21" s="207"/>
      <c r="E21" s="180">
        <f>E20+E13</f>
        <v>2</v>
      </c>
      <c r="F21" s="38"/>
      <c r="G21" s="28">
        <f t="shared" si="0"/>
        <v>0</v>
      </c>
      <c r="H21" s="39"/>
      <c r="I21" s="28">
        <f t="shared" si="1"/>
        <v>0</v>
      </c>
      <c r="K21" s="34"/>
      <c r="L21" s="34"/>
      <c r="M21" s="28"/>
      <c r="N21" s="35"/>
      <c r="O21" s="28"/>
      <c r="P21" s="27"/>
    </row>
    <row r="22" spans="2:16" ht="14.45">
      <c r="B22" s="24"/>
      <c r="C22" s="193"/>
      <c r="D22" s="193"/>
      <c r="E22" s="43"/>
      <c r="F22" s="38"/>
      <c r="G22" s="28"/>
      <c r="H22" s="39"/>
      <c r="I22" s="28"/>
      <c r="K22" s="34"/>
      <c r="L22" s="34"/>
      <c r="M22" s="28"/>
      <c r="N22" s="35"/>
      <c r="O22" s="28"/>
      <c r="P22" s="27"/>
    </row>
    <row r="23" spans="2:16" ht="14.45">
      <c r="B23" s="24"/>
      <c r="C23" s="207" t="s">
        <v>100</v>
      </c>
      <c r="D23" s="207"/>
      <c r="E23" s="43">
        <v>2</v>
      </c>
      <c r="F23" s="38"/>
      <c r="G23" s="28">
        <f t="shared" si="0"/>
        <v>0</v>
      </c>
      <c r="H23" s="39"/>
      <c r="I23" s="28">
        <f t="shared" si="1"/>
        <v>0</v>
      </c>
      <c r="K23" s="34"/>
      <c r="L23" s="34"/>
      <c r="M23" s="28"/>
      <c r="N23" s="35"/>
      <c r="O23" s="28"/>
      <c r="P23" s="27"/>
    </row>
    <row r="24" spans="2:16" ht="15">
      <c r="B24" s="24"/>
      <c r="C24" s="207" t="s">
        <v>57</v>
      </c>
      <c r="D24" s="207"/>
      <c r="E24" s="43">
        <v>0</v>
      </c>
      <c r="F24" s="38"/>
      <c r="G24" s="28">
        <f t="shared" si="0"/>
        <v>0</v>
      </c>
      <c r="H24" s="39"/>
      <c r="I24" s="28">
        <f t="shared" si="1"/>
        <v>0</v>
      </c>
      <c r="K24" s="34"/>
      <c r="L24" s="34"/>
      <c r="M24" s="28"/>
      <c r="N24" s="35"/>
      <c r="O24" s="28"/>
      <c r="P24" s="27"/>
    </row>
    <row r="25" spans="2:16" ht="15">
      <c r="B25" s="24"/>
      <c r="C25" s="207" t="s">
        <v>62</v>
      </c>
      <c r="D25" s="207"/>
      <c r="E25" s="43">
        <v>50</v>
      </c>
      <c r="F25" s="38"/>
      <c r="G25" s="28">
        <f t="shared" si="0"/>
        <v>0</v>
      </c>
      <c r="H25" s="39"/>
      <c r="I25" s="28">
        <f t="shared" si="1"/>
        <v>0</v>
      </c>
      <c r="K25" s="34"/>
      <c r="L25" s="34"/>
      <c r="M25" s="28"/>
      <c r="N25" s="35"/>
      <c r="O25" s="28"/>
      <c r="P25" s="27"/>
    </row>
    <row r="26" spans="2:16" ht="15">
      <c r="B26" s="24"/>
      <c r="C26" s="207" t="s">
        <v>86</v>
      </c>
      <c r="D26" s="207"/>
      <c r="E26" s="43">
        <v>0</v>
      </c>
      <c r="F26" s="38"/>
      <c r="G26" s="28">
        <f t="shared" si="0"/>
        <v>0</v>
      </c>
      <c r="H26" s="39"/>
      <c r="I26" s="28">
        <f t="shared" si="1"/>
        <v>0</v>
      </c>
      <c r="K26" s="34"/>
      <c r="L26" s="34"/>
      <c r="M26" s="28"/>
      <c r="N26" s="35"/>
      <c r="O26" s="28"/>
      <c r="P26" s="27"/>
    </row>
    <row r="27" spans="2:16" ht="15">
      <c r="B27" s="24"/>
      <c r="C27" s="207" t="s">
        <v>87</v>
      </c>
      <c r="D27" s="207"/>
      <c r="E27" s="43">
        <v>20</v>
      </c>
      <c r="F27" s="38"/>
      <c r="G27" s="28">
        <f t="shared" si="0"/>
        <v>0</v>
      </c>
      <c r="H27" s="39"/>
      <c r="I27" s="28">
        <f t="shared" si="1"/>
        <v>0</v>
      </c>
      <c r="K27" s="34"/>
      <c r="L27" s="34"/>
      <c r="M27" s="28"/>
      <c r="N27" s="35"/>
      <c r="O27" s="28"/>
      <c r="P27" s="27"/>
    </row>
    <row r="28" spans="2:16" ht="15">
      <c r="B28" s="24"/>
      <c r="C28" s="207" t="s">
        <v>59</v>
      </c>
      <c r="D28" s="207"/>
      <c r="E28" s="43">
        <v>0</v>
      </c>
      <c r="F28" s="38"/>
      <c r="G28" s="28">
        <f t="shared" si="0"/>
        <v>0</v>
      </c>
      <c r="H28" s="39"/>
      <c r="I28" s="28">
        <f t="shared" si="1"/>
        <v>0</v>
      </c>
      <c r="K28" s="34"/>
      <c r="L28" s="34"/>
      <c r="M28" s="28"/>
      <c r="N28" s="35"/>
      <c r="O28" s="28"/>
      <c r="P28" s="27"/>
    </row>
    <row r="29" spans="2:16" ht="15">
      <c r="B29" s="24"/>
      <c r="C29" s="207" t="s">
        <v>82</v>
      </c>
      <c r="D29" s="207"/>
      <c r="E29" s="43">
        <v>1</v>
      </c>
      <c r="F29" s="38"/>
      <c r="G29" s="28">
        <f t="shared" si="0"/>
        <v>0</v>
      </c>
      <c r="H29" s="39"/>
      <c r="I29" s="28">
        <f t="shared" si="1"/>
        <v>0</v>
      </c>
      <c r="K29" s="34"/>
      <c r="L29" s="34"/>
      <c r="M29" s="28"/>
      <c r="N29" s="35"/>
      <c r="O29" s="28"/>
      <c r="P29" s="27"/>
    </row>
    <row r="30" spans="2:16" ht="15">
      <c r="B30" s="24"/>
      <c r="C30" s="207" t="s">
        <v>90</v>
      </c>
      <c r="D30" s="207"/>
      <c r="E30" s="43">
        <v>2</v>
      </c>
      <c r="F30" s="38"/>
      <c r="G30" s="28">
        <f t="shared" si="0"/>
        <v>0</v>
      </c>
      <c r="H30" s="39"/>
      <c r="I30" s="28">
        <f t="shared" si="1"/>
        <v>0</v>
      </c>
      <c r="K30" s="34"/>
      <c r="L30" s="34"/>
      <c r="M30" s="28"/>
      <c r="N30" s="35"/>
      <c r="O30" s="28"/>
      <c r="P30" s="27"/>
    </row>
    <row r="31" spans="2:16" ht="15">
      <c r="B31" s="24"/>
      <c r="C31" s="207" t="s">
        <v>89</v>
      </c>
      <c r="D31" s="207"/>
      <c r="E31" s="43">
        <v>4</v>
      </c>
      <c r="F31" s="38"/>
      <c r="G31" s="28">
        <f t="shared" si="0"/>
        <v>0</v>
      </c>
      <c r="H31" s="39"/>
      <c r="I31" s="28">
        <f t="shared" si="1"/>
        <v>0</v>
      </c>
      <c r="K31" s="34"/>
      <c r="L31" s="34"/>
      <c r="M31" s="28"/>
      <c r="N31" s="35"/>
      <c r="O31" s="28"/>
      <c r="P31" s="27"/>
    </row>
    <row r="32" spans="2:16" ht="15">
      <c r="B32" s="24"/>
      <c r="C32" s="207" t="s">
        <v>88</v>
      </c>
      <c r="D32" s="207"/>
      <c r="E32" s="43">
        <f>E30+E31</f>
        <v>6</v>
      </c>
      <c r="F32" s="38"/>
      <c r="G32" s="28">
        <f t="shared" si="0"/>
        <v>0</v>
      </c>
      <c r="H32" s="39"/>
      <c r="I32" s="28">
        <f t="shared" si="1"/>
        <v>0</v>
      </c>
      <c r="K32" s="34"/>
      <c r="L32" s="34"/>
      <c r="M32" s="28"/>
      <c r="N32" s="35"/>
      <c r="O32" s="28"/>
      <c r="P32" s="27"/>
    </row>
    <row r="33" spans="2:16" ht="15">
      <c r="B33" s="24"/>
      <c r="C33" s="207" t="s">
        <v>60</v>
      </c>
      <c r="D33" s="207"/>
      <c r="E33" s="43">
        <v>1</v>
      </c>
      <c r="F33" s="38"/>
      <c r="G33" s="28">
        <f t="shared" si="0"/>
        <v>0</v>
      </c>
      <c r="H33" s="39"/>
      <c r="I33" s="28">
        <f t="shared" si="1"/>
        <v>0</v>
      </c>
      <c r="K33" s="34"/>
      <c r="L33" s="34"/>
      <c r="M33" s="28"/>
      <c r="N33" s="35"/>
      <c r="O33" s="28"/>
      <c r="P33" s="27"/>
    </row>
    <row r="34" spans="2:15" ht="15">
      <c r="B34" s="40"/>
      <c r="C34" s="40" t="s">
        <v>2</v>
      </c>
      <c r="D34" s="41"/>
      <c r="E34" s="41"/>
      <c r="F34" s="41"/>
      <c r="G34" s="42">
        <f>SUM(G7:G33)</f>
        <v>0</v>
      </c>
      <c r="H34" s="31"/>
      <c r="I34" s="42">
        <f>SUM(I7:I33)</f>
        <v>0</v>
      </c>
      <c r="K34" s="34"/>
      <c r="L34" s="28"/>
      <c r="M34" s="28"/>
      <c r="N34" s="28"/>
      <c r="O34" s="28"/>
    </row>
    <row r="35" spans="3:16" ht="15">
      <c r="C35" s="20"/>
      <c r="F35" s="13"/>
      <c r="G35" s="13"/>
      <c r="H35" s="13"/>
      <c r="I35" s="22"/>
      <c r="K35" s="32"/>
      <c r="L35" s="32"/>
      <c r="M35" s="32"/>
      <c r="N35" s="32"/>
      <c r="O35" s="32"/>
      <c r="P35" s="29"/>
    </row>
    <row r="36" spans="3:15" ht="15">
      <c r="C36" s="20"/>
      <c r="F36" s="13"/>
      <c r="G36" s="13"/>
      <c r="H36" s="13"/>
      <c r="I36" s="22"/>
      <c r="K36" s="32"/>
      <c r="L36" s="32"/>
      <c r="M36" s="32"/>
      <c r="N36" s="32"/>
      <c r="O36" s="32"/>
    </row>
    <row r="37" spans="2:15" ht="15">
      <c r="B37" s="25"/>
      <c r="C37" s="8"/>
      <c r="F37" s="7" t="s">
        <v>3</v>
      </c>
      <c r="K37" s="32"/>
      <c r="L37" s="32"/>
      <c r="M37" s="32"/>
      <c r="N37" s="32"/>
      <c r="O37" s="32"/>
    </row>
    <row r="38" spans="2:15" ht="15">
      <c r="B38" s="15"/>
      <c r="C38" s="8"/>
      <c r="F38" s="9" t="s">
        <v>4</v>
      </c>
      <c r="G38" s="10"/>
      <c r="H38" s="10"/>
      <c r="I38" s="11">
        <f>I34+G34</f>
        <v>0</v>
      </c>
      <c r="K38" s="32"/>
      <c r="L38" s="28"/>
      <c r="M38" s="32"/>
      <c r="N38" s="35"/>
      <c r="O38" s="22"/>
    </row>
    <row r="39" spans="2:15" ht="15">
      <c r="B39" s="19"/>
      <c r="C39" s="8"/>
      <c r="F39" s="12" t="s">
        <v>5</v>
      </c>
      <c r="G39" s="13"/>
      <c r="H39" s="13"/>
      <c r="I39" s="14">
        <f>I38*0.21</f>
        <v>0</v>
      </c>
      <c r="K39" s="32"/>
      <c r="L39" s="32"/>
      <c r="M39" s="32"/>
      <c r="N39" s="32"/>
      <c r="O39" s="32"/>
    </row>
    <row r="40" spans="3:15" ht="15">
      <c r="C40" s="8"/>
      <c r="F40" s="16" t="s">
        <v>6</v>
      </c>
      <c r="G40" s="17"/>
      <c r="H40" s="17"/>
      <c r="I40" s="18">
        <f>I38+I39</f>
        <v>0</v>
      </c>
      <c r="K40" s="32"/>
      <c r="L40" s="32"/>
      <c r="M40" s="32"/>
      <c r="N40" s="32"/>
      <c r="O40" s="32"/>
    </row>
    <row r="41" spans="3:15" ht="15">
      <c r="C41" s="20"/>
      <c r="F41" s="21"/>
      <c r="G41" s="1"/>
      <c r="H41" s="1"/>
      <c r="I41" s="1"/>
      <c r="K41" s="32"/>
      <c r="L41" s="32"/>
      <c r="M41" s="32"/>
      <c r="N41" s="32"/>
      <c r="O41" s="32"/>
    </row>
    <row r="42" spans="3:9" ht="15">
      <c r="C42" s="20"/>
      <c r="D42" s="30"/>
      <c r="E42" s="30"/>
      <c r="F42" s="13"/>
      <c r="G42" s="13"/>
      <c r="H42" s="13"/>
      <c r="I42" s="22"/>
    </row>
    <row r="43" spans="3:9" ht="15">
      <c r="C43" s="20"/>
      <c r="F43" s="13"/>
      <c r="G43" s="13"/>
      <c r="H43" s="13"/>
      <c r="I43" s="22"/>
    </row>
    <row r="44" spans="3:9" ht="15">
      <c r="C44" s="20"/>
      <c r="D44" s="29"/>
      <c r="E44" s="29"/>
      <c r="F44" s="13"/>
      <c r="G44" s="13"/>
      <c r="H44" s="13"/>
      <c r="I44" s="22"/>
    </row>
    <row r="45" spans="4:9" ht="15">
      <c r="D45" s="29"/>
      <c r="E45" s="29"/>
      <c r="F45" s="1"/>
      <c r="G45" s="1"/>
      <c r="H45" s="1"/>
      <c r="I45" s="1"/>
    </row>
    <row r="46" spans="4:5" ht="15">
      <c r="D46" s="29"/>
      <c r="E46" s="29"/>
    </row>
    <row r="47" spans="4:5" ht="15">
      <c r="D47" s="29"/>
      <c r="E47" s="29"/>
    </row>
  </sheetData>
  <mergeCells count="26">
    <mergeCell ref="C18:D18"/>
    <mergeCell ref="C7:D7"/>
    <mergeCell ref="C8:D8"/>
    <mergeCell ref="C9:D9"/>
    <mergeCell ref="C10:D10"/>
    <mergeCell ref="C11:D11"/>
    <mergeCell ref="C13:D13"/>
    <mergeCell ref="C14:D14"/>
    <mergeCell ref="C15:D15"/>
    <mergeCell ref="C16:D16"/>
    <mergeCell ref="C17:D17"/>
    <mergeCell ref="C12:D12"/>
    <mergeCell ref="C28:D28"/>
    <mergeCell ref="C29:D29"/>
    <mergeCell ref="C33:D33"/>
    <mergeCell ref="C19:D19"/>
    <mergeCell ref="C20:D20"/>
    <mergeCell ref="C21:D21"/>
    <mergeCell ref="C24:D24"/>
    <mergeCell ref="C25:D25"/>
    <mergeCell ref="C26:D26"/>
    <mergeCell ref="C27:D27"/>
    <mergeCell ref="C32:D32"/>
    <mergeCell ref="C30:D30"/>
    <mergeCell ref="C31:D31"/>
    <mergeCell ref="C23:D23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zoomScale="90" zoomScaleNormal="90" workbookViewId="0" topLeftCell="A1">
      <selection activeCell="C12" sqref="C12:D12"/>
    </sheetView>
  </sheetViews>
  <sheetFormatPr defaultColWidth="9.140625" defaultRowHeight="15"/>
  <cols>
    <col min="1" max="1" width="1.1484375" style="0" customWidth="1"/>
    <col min="2" max="2" width="6.00390625" style="0" customWidth="1"/>
    <col min="3" max="3" width="22.140625" style="0" customWidth="1"/>
    <col min="4" max="4" width="28.57421875" style="0" customWidth="1"/>
    <col min="5" max="5" width="9.00390625" style="0" bestFit="1" customWidth="1"/>
    <col min="6" max="6" width="12.28125" style="0" customWidth="1"/>
    <col min="7" max="7" width="16.421875" style="0" bestFit="1" customWidth="1"/>
    <col min="8" max="8" width="13.57421875" style="0" bestFit="1" customWidth="1"/>
    <col min="9" max="9" width="16.421875" style="0" customWidth="1"/>
    <col min="10" max="10" width="3.00390625" style="0" customWidth="1"/>
    <col min="11" max="11" width="21.57421875" style="0" customWidth="1"/>
    <col min="12" max="12" width="11.8515625" style="0" customWidth="1"/>
    <col min="13" max="14" width="14.57421875" style="0" customWidth="1"/>
    <col min="15" max="15" width="14.8515625" style="0" customWidth="1"/>
    <col min="16" max="16" width="25.8515625" style="0" bestFit="1" customWidth="1"/>
    <col min="17" max="17" width="20.8515625" style="0" bestFit="1" customWidth="1"/>
  </cols>
  <sheetData>
    <row r="1" spans="3:5" ht="5.25" customHeight="1">
      <c r="C1" s="1"/>
      <c r="D1" s="1"/>
      <c r="E1" s="1"/>
    </row>
    <row r="2" spans="2:15" ht="15" customHeight="1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5" ht="15" customHeight="1">
      <c r="B3" s="1"/>
      <c r="C3" s="1"/>
      <c r="D3" s="177" t="s">
        <v>13</v>
      </c>
      <c r="E3" s="179">
        <v>8</v>
      </c>
      <c r="F3" s="2"/>
      <c r="G3" s="178" t="s">
        <v>53</v>
      </c>
      <c r="H3" s="182">
        <v>605</v>
      </c>
      <c r="I3" s="1"/>
      <c r="K3" s="32"/>
      <c r="L3" s="32"/>
      <c r="M3" s="32"/>
      <c r="N3" s="32"/>
      <c r="O3" s="32"/>
    </row>
    <row r="4" spans="2:15" ht="15" customHeight="1">
      <c r="B4" s="1"/>
      <c r="C4" s="1"/>
      <c r="D4" s="181"/>
      <c r="E4" s="181"/>
      <c r="F4" s="181"/>
      <c r="G4" s="189" t="str">
        <f>IF(E3&gt;48,"překročen počet vláken","")</f>
        <v/>
      </c>
      <c r="H4" s="181"/>
      <c r="I4" s="181"/>
      <c r="K4" s="32"/>
      <c r="L4" s="32"/>
      <c r="M4" s="32"/>
      <c r="N4" s="32"/>
      <c r="O4" s="32"/>
    </row>
    <row r="5" spans="2:15" ht="15">
      <c r="B5" s="23" t="s">
        <v>64</v>
      </c>
      <c r="C5" s="23"/>
      <c r="D5" s="23"/>
      <c r="E5" s="23"/>
      <c r="F5" s="23"/>
      <c r="G5" s="23"/>
      <c r="H5" s="23"/>
      <c r="I5" s="23"/>
      <c r="K5" s="37"/>
      <c r="L5" s="37"/>
      <c r="M5" s="37"/>
      <c r="N5" s="37"/>
      <c r="O5" s="37"/>
    </row>
    <row r="6" spans="2:16" ht="15">
      <c r="B6" s="4"/>
      <c r="C6" s="5" t="s">
        <v>1</v>
      </c>
      <c r="D6" s="5"/>
      <c r="E6" s="5" t="s">
        <v>0</v>
      </c>
      <c r="F6" s="5" t="s">
        <v>7</v>
      </c>
      <c r="G6" s="5" t="s">
        <v>8</v>
      </c>
      <c r="H6" s="5" t="s">
        <v>9</v>
      </c>
      <c r="I6" s="6" t="s">
        <v>10</v>
      </c>
      <c r="K6" s="36"/>
      <c r="L6" s="33"/>
      <c r="M6" s="33"/>
      <c r="N6" s="33"/>
      <c r="O6" s="33"/>
      <c r="P6" s="26"/>
    </row>
    <row r="7" spans="2:16" ht="15">
      <c r="B7" s="24"/>
      <c r="C7" s="207" t="s">
        <v>105</v>
      </c>
      <c r="D7" s="207"/>
      <c r="E7" s="180">
        <f>IF($E$3&lt;=8,$H$3,0)</f>
        <v>605</v>
      </c>
      <c r="F7" s="38"/>
      <c r="G7" s="28">
        <f aca="true" t="shared" si="0" ref="G7:G32">F7*E7</f>
        <v>0</v>
      </c>
      <c r="H7" s="39"/>
      <c r="I7" s="28">
        <f aca="true" t="shared" si="1" ref="I7:I32">H7*E7</f>
        <v>0</v>
      </c>
      <c r="K7" s="34"/>
      <c r="L7" s="34"/>
      <c r="M7" s="28"/>
      <c r="N7" s="35"/>
      <c r="O7" s="28"/>
      <c r="P7" s="27"/>
    </row>
    <row r="8" spans="2:16" ht="15">
      <c r="B8" s="24"/>
      <c r="C8" s="207" t="s">
        <v>106</v>
      </c>
      <c r="D8" s="207"/>
      <c r="E8" s="180">
        <f>IF($E$3&gt;8,IF($E$3&lt;=12,$H$3,0),0)</f>
        <v>0</v>
      </c>
      <c r="F8" s="38"/>
      <c r="G8" s="28">
        <f t="shared" si="0"/>
        <v>0</v>
      </c>
      <c r="H8" s="39"/>
      <c r="I8" s="28">
        <f t="shared" si="1"/>
        <v>0</v>
      </c>
      <c r="K8" s="34"/>
      <c r="L8" s="34"/>
      <c r="M8" s="28"/>
      <c r="N8" s="35"/>
      <c r="O8" s="28"/>
      <c r="P8" s="27"/>
    </row>
    <row r="9" spans="2:16" ht="15">
      <c r="B9" s="24"/>
      <c r="C9" s="207" t="s">
        <v>107</v>
      </c>
      <c r="D9" s="207"/>
      <c r="E9" s="180">
        <f>IF($E$3&gt;12,IF($E$3&lt;=24,$H$3,0),0)</f>
        <v>0</v>
      </c>
      <c r="F9" s="38"/>
      <c r="G9" s="28">
        <f t="shared" si="0"/>
        <v>0</v>
      </c>
      <c r="H9" s="39"/>
      <c r="I9" s="28">
        <f t="shared" si="1"/>
        <v>0</v>
      </c>
      <c r="K9" s="34"/>
      <c r="L9" s="34"/>
      <c r="M9" s="28"/>
      <c r="N9" s="35"/>
      <c r="O9" s="28"/>
      <c r="P9" s="27"/>
    </row>
    <row r="10" spans="2:16" ht="15">
      <c r="B10" s="24"/>
      <c r="C10" s="207" t="s">
        <v>108</v>
      </c>
      <c r="D10" s="207"/>
      <c r="E10" s="180">
        <f>IF($E$3&gt;24,IF($E$3&lt;=48,$H$3,0),0)</f>
        <v>0</v>
      </c>
      <c r="F10" s="38"/>
      <c r="G10" s="28">
        <f t="shared" si="0"/>
        <v>0</v>
      </c>
      <c r="H10" s="39"/>
      <c r="I10" s="28">
        <f t="shared" si="1"/>
        <v>0</v>
      </c>
      <c r="K10" s="34"/>
      <c r="L10" s="34"/>
      <c r="M10" s="28"/>
      <c r="N10" s="35"/>
      <c r="O10" s="28"/>
      <c r="P10" s="27"/>
    </row>
    <row r="11" spans="2:16" ht="15">
      <c r="B11" s="24"/>
      <c r="C11" s="207" t="s">
        <v>102</v>
      </c>
      <c r="D11" s="207"/>
      <c r="E11" s="183">
        <v>2</v>
      </c>
      <c r="F11" s="38"/>
      <c r="G11" s="28">
        <f t="shared" si="0"/>
        <v>0</v>
      </c>
      <c r="H11" s="39"/>
      <c r="I11" s="28">
        <f t="shared" si="1"/>
        <v>0</v>
      </c>
      <c r="K11" s="34"/>
      <c r="L11" s="34"/>
      <c r="M11" s="28"/>
      <c r="N11" s="35"/>
      <c r="O11" s="28"/>
      <c r="P11" s="27"/>
    </row>
    <row r="12" spans="2:16" ht="14.45">
      <c r="B12" s="24"/>
      <c r="C12" s="207" t="s">
        <v>103</v>
      </c>
      <c r="D12" s="207"/>
      <c r="E12" s="180">
        <f>E11</f>
        <v>2</v>
      </c>
      <c r="F12" s="38"/>
      <c r="G12" s="28">
        <f t="shared" si="0"/>
        <v>0</v>
      </c>
      <c r="H12" s="39"/>
      <c r="I12" s="28">
        <f t="shared" si="1"/>
        <v>0</v>
      </c>
      <c r="K12" s="34"/>
      <c r="L12" s="34"/>
      <c r="M12" s="28"/>
      <c r="N12" s="35"/>
      <c r="O12" s="28"/>
      <c r="P12" s="27"/>
    </row>
    <row r="13" spans="2:16" ht="15">
      <c r="B13" s="24"/>
      <c r="C13" s="207" t="s">
        <v>104</v>
      </c>
      <c r="D13" s="207"/>
      <c r="E13" s="180">
        <f>CEILING($E$3/48,1)</f>
        <v>1</v>
      </c>
      <c r="F13" s="38"/>
      <c r="G13" s="28">
        <f t="shared" si="0"/>
        <v>0</v>
      </c>
      <c r="H13" s="39"/>
      <c r="I13" s="28">
        <f t="shared" si="1"/>
        <v>0</v>
      </c>
      <c r="K13" s="34"/>
      <c r="L13" s="34"/>
      <c r="M13" s="28"/>
      <c r="N13" s="35"/>
      <c r="O13" s="28"/>
      <c r="P13" s="27"/>
    </row>
    <row r="14" spans="2:16" ht="15">
      <c r="B14" s="24"/>
      <c r="C14" s="207" t="s">
        <v>56</v>
      </c>
      <c r="D14" s="207"/>
      <c r="E14" s="180">
        <f>CEILING($E$3/12,1)</f>
        <v>1</v>
      </c>
      <c r="F14" s="38"/>
      <c r="G14" s="28">
        <f t="shared" si="0"/>
        <v>0</v>
      </c>
      <c r="H14" s="39"/>
      <c r="I14" s="28">
        <f t="shared" si="1"/>
        <v>0</v>
      </c>
      <c r="K14" s="34"/>
      <c r="L14" s="34"/>
      <c r="M14" s="28"/>
      <c r="N14" s="35"/>
      <c r="O14" s="28"/>
      <c r="P14" s="27"/>
    </row>
    <row r="15" spans="2:16" ht="15">
      <c r="B15" s="24"/>
      <c r="C15" s="207" t="s">
        <v>80</v>
      </c>
      <c r="D15" s="207"/>
      <c r="E15" s="180">
        <f>0.5*$E$3</f>
        <v>4</v>
      </c>
      <c r="F15" s="38"/>
      <c r="G15" s="28">
        <f t="shared" si="0"/>
        <v>0</v>
      </c>
      <c r="H15" s="39"/>
      <c r="I15" s="28">
        <f t="shared" si="1"/>
        <v>0</v>
      </c>
      <c r="K15" s="34"/>
      <c r="L15" s="34"/>
      <c r="M15" s="28"/>
      <c r="N15" s="35"/>
      <c r="O15" s="28"/>
      <c r="P15" s="27"/>
    </row>
    <row r="16" spans="2:16" ht="14.45">
      <c r="B16" s="24"/>
      <c r="C16" s="207" t="s">
        <v>81</v>
      </c>
      <c r="D16" s="207"/>
      <c r="E16" s="180">
        <f>1*$E$3</f>
        <v>8</v>
      </c>
      <c r="F16" s="38"/>
      <c r="G16" s="28">
        <f t="shared" si="0"/>
        <v>0</v>
      </c>
      <c r="H16" s="39"/>
      <c r="I16" s="28">
        <f t="shared" si="1"/>
        <v>0</v>
      </c>
      <c r="K16" s="34"/>
      <c r="L16" s="34"/>
      <c r="M16" s="28"/>
      <c r="N16" s="35"/>
      <c r="O16" s="28"/>
      <c r="P16" s="27"/>
    </row>
    <row r="17" spans="2:16" ht="15">
      <c r="B17" s="24"/>
      <c r="C17" s="207" t="s">
        <v>11</v>
      </c>
      <c r="D17" s="207"/>
      <c r="E17" s="180">
        <f>1*$E$3</f>
        <v>8</v>
      </c>
      <c r="F17" s="38"/>
      <c r="G17" s="28">
        <f t="shared" si="0"/>
        <v>0</v>
      </c>
      <c r="H17" s="39"/>
      <c r="I17" s="28">
        <f t="shared" si="1"/>
        <v>0</v>
      </c>
      <c r="K17" s="34"/>
      <c r="L17" s="34"/>
      <c r="M17" s="28"/>
      <c r="N17" s="35"/>
      <c r="O17" s="28"/>
      <c r="P17" s="27"/>
    </row>
    <row r="18" spans="2:16" ht="15">
      <c r="B18" s="24"/>
      <c r="C18" s="207" t="s">
        <v>12</v>
      </c>
      <c r="D18" s="207"/>
      <c r="E18" s="180">
        <f>1*$E$3</f>
        <v>8</v>
      </c>
      <c r="F18" s="38"/>
      <c r="G18" s="28">
        <f t="shared" si="0"/>
        <v>0</v>
      </c>
      <c r="H18" s="39"/>
      <c r="I18" s="28">
        <f t="shared" si="1"/>
        <v>0</v>
      </c>
      <c r="K18" s="34"/>
      <c r="L18" s="34"/>
      <c r="M18" s="28"/>
      <c r="N18" s="35"/>
      <c r="O18" s="28"/>
      <c r="P18" s="27"/>
    </row>
    <row r="19" spans="2:16" ht="15">
      <c r="B19" s="24"/>
      <c r="C19" s="207" t="s">
        <v>54</v>
      </c>
      <c r="D19" s="207"/>
      <c r="E19" s="180">
        <f>1*$E$3</f>
        <v>8</v>
      </c>
      <c r="F19" s="38"/>
      <c r="G19" s="28">
        <f t="shared" si="0"/>
        <v>0</v>
      </c>
      <c r="H19" s="39"/>
      <c r="I19" s="28">
        <f t="shared" si="1"/>
        <v>0</v>
      </c>
      <c r="K19" s="34"/>
      <c r="L19" s="34"/>
      <c r="M19" s="28"/>
      <c r="N19" s="35"/>
      <c r="O19" s="28"/>
      <c r="P19" s="27"/>
    </row>
    <row r="20" spans="2:16" ht="15">
      <c r="B20" s="24"/>
      <c r="C20" s="207" t="s">
        <v>61</v>
      </c>
      <c r="D20" s="207"/>
      <c r="E20" s="180">
        <f>E13</f>
        <v>1</v>
      </c>
      <c r="F20" s="38"/>
      <c r="G20" s="28">
        <f t="shared" si="0"/>
        <v>0</v>
      </c>
      <c r="H20" s="39"/>
      <c r="I20" s="28">
        <f t="shared" si="1"/>
        <v>0</v>
      </c>
      <c r="K20" s="34"/>
      <c r="L20" s="34"/>
      <c r="M20" s="28"/>
      <c r="N20" s="35"/>
      <c r="O20" s="28"/>
      <c r="P20" s="27"/>
    </row>
    <row r="21" spans="2:16" ht="15">
      <c r="B21" s="24"/>
      <c r="C21" s="207" t="s">
        <v>55</v>
      </c>
      <c r="D21" s="207"/>
      <c r="E21" s="180">
        <f>E20+E13</f>
        <v>2</v>
      </c>
      <c r="F21" s="38"/>
      <c r="G21" s="28">
        <f t="shared" si="0"/>
        <v>0</v>
      </c>
      <c r="H21" s="39"/>
      <c r="I21" s="28">
        <f t="shared" si="1"/>
        <v>0</v>
      </c>
      <c r="K21" s="34"/>
      <c r="L21" s="34"/>
      <c r="M21" s="28"/>
      <c r="N21" s="35"/>
      <c r="O21" s="28"/>
      <c r="P21" s="27"/>
    </row>
    <row r="22" spans="2:16" ht="14.45">
      <c r="B22" s="24"/>
      <c r="C22" s="193"/>
      <c r="D22" s="193"/>
      <c r="E22" s="43"/>
      <c r="F22" s="38"/>
      <c r="G22" s="28"/>
      <c r="H22" s="39"/>
      <c r="I22" s="28"/>
      <c r="K22" s="34"/>
      <c r="L22" s="34"/>
      <c r="M22" s="28"/>
      <c r="N22" s="35"/>
      <c r="O22" s="28"/>
      <c r="P22" s="27"/>
    </row>
    <row r="23" spans="2:16" ht="15">
      <c r="B23" s="24"/>
      <c r="C23" s="207" t="s">
        <v>57</v>
      </c>
      <c r="D23" s="207"/>
      <c r="E23" s="43">
        <v>50</v>
      </c>
      <c r="F23" s="38"/>
      <c r="G23" s="28">
        <f t="shared" si="0"/>
        <v>0</v>
      </c>
      <c r="H23" s="39"/>
      <c r="I23" s="28">
        <f t="shared" si="1"/>
        <v>0</v>
      </c>
      <c r="K23" s="34"/>
      <c r="L23" s="34"/>
      <c r="M23" s="28"/>
      <c r="N23" s="35"/>
      <c r="O23" s="28"/>
      <c r="P23" s="27"/>
    </row>
    <row r="24" spans="2:16" ht="15">
      <c r="B24" s="24"/>
      <c r="C24" s="207" t="s">
        <v>62</v>
      </c>
      <c r="D24" s="207"/>
      <c r="E24" s="43">
        <v>0</v>
      </c>
      <c r="F24" s="38"/>
      <c r="G24" s="28">
        <f t="shared" si="0"/>
        <v>0</v>
      </c>
      <c r="H24" s="39"/>
      <c r="I24" s="28">
        <f t="shared" si="1"/>
        <v>0</v>
      </c>
      <c r="K24" s="34"/>
      <c r="L24" s="34"/>
      <c r="M24" s="28"/>
      <c r="N24" s="35"/>
      <c r="O24" s="28"/>
      <c r="P24" s="27"/>
    </row>
    <row r="25" spans="2:16" ht="15">
      <c r="B25" s="24"/>
      <c r="C25" s="207" t="s">
        <v>86</v>
      </c>
      <c r="D25" s="207"/>
      <c r="E25" s="43">
        <v>0</v>
      </c>
      <c r="F25" s="38"/>
      <c r="G25" s="28">
        <f t="shared" si="0"/>
        <v>0</v>
      </c>
      <c r="H25" s="39"/>
      <c r="I25" s="28">
        <f t="shared" si="1"/>
        <v>0</v>
      </c>
      <c r="K25" s="34"/>
      <c r="L25" s="34"/>
      <c r="M25" s="28"/>
      <c r="N25" s="35"/>
      <c r="O25" s="28"/>
      <c r="P25" s="27"/>
    </row>
    <row r="26" spans="2:16" ht="15">
      <c r="B26" s="24"/>
      <c r="C26" s="207" t="s">
        <v>87</v>
      </c>
      <c r="D26" s="207"/>
      <c r="E26" s="43">
        <v>0</v>
      </c>
      <c r="F26" s="38"/>
      <c r="G26" s="28">
        <f t="shared" si="0"/>
        <v>0</v>
      </c>
      <c r="H26" s="39"/>
      <c r="I26" s="28">
        <f t="shared" si="1"/>
        <v>0</v>
      </c>
      <c r="K26" s="34"/>
      <c r="L26" s="34"/>
      <c r="M26" s="28"/>
      <c r="N26" s="35"/>
      <c r="O26" s="28"/>
      <c r="P26" s="27"/>
    </row>
    <row r="27" spans="2:16" ht="15">
      <c r="B27" s="24"/>
      <c r="C27" s="207" t="s">
        <v>59</v>
      </c>
      <c r="D27" s="207"/>
      <c r="E27" s="43">
        <v>250</v>
      </c>
      <c r="F27" s="38"/>
      <c r="G27" s="28">
        <f t="shared" si="0"/>
        <v>0</v>
      </c>
      <c r="H27" s="39"/>
      <c r="I27" s="28">
        <f t="shared" si="1"/>
        <v>0</v>
      </c>
      <c r="K27" s="34"/>
      <c r="L27" s="34"/>
      <c r="M27" s="28"/>
      <c r="N27" s="35"/>
      <c r="O27" s="28"/>
      <c r="P27" s="27"/>
    </row>
    <row r="28" spans="2:16" ht="15">
      <c r="B28" s="24"/>
      <c r="C28" s="207" t="s">
        <v>82</v>
      </c>
      <c r="D28" s="207"/>
      <c r="E28" s="43">
        <v>1</v>
      </c>
      <c r="F28" s="38"/>
      <c r="G28" s="28">
        <f t="shared" si="0"/>
        <v>0</v>
      </c>
      <c r="H28" s="39"/>
      <c r="I28" s="28">
        <f t="shared" si="1"/>
        <v>0</v>
      </c>
      <c r="K28" s="34"/>
      <c r="L28" s="34"/>
      <c r="M28" s="28"/>
      <c r="N28" s="35"/>
      <c r="O28" s="28"/>
      <c r="P28" s="27"/>
    </row>
    <row r="29" spans="2:16" ht="15">
      <c r="B29" s="24"/>
      <c r="C29" s="207" t="s">
        <v>90</v>
      </c>
      <c r="D29" s="207"/>
      <c r="E29" s="43">
        <v>1</v>
      </c>
      <c r="F29" s="38"/>
      <c r="G29" s="28">
        <f t="shared" si="0"/>
        <v>0</v>
      </c>
      <c r="H29" s="39"/>
      <c r="I29" s="28">
        <f t="shared" si="1"/>
        <v>0</v>
      </c>
      <c r="K29" s="34"/>
      <c r="L29" s="34"/>
      <c r="M29" s="28"/>
      <c r="N29" s="35"/>
      <c r="O29" s="28"/>
      <c r="P29" s="27"/>
    </row>
    <row r="30" spans="2:16" ht="15">
      <c r="B30" s="24"/>
      <c r="C30" s="207" t="s">
        <v>89</v>
      </c>
      <c r="D30" s="207"/>
      <c r="E30" s="43">
        <v>0</v>
      </c>
      <c r="F30" s="38"/>
      <c r="G30" s="28">
        <f t="shared" si="0"/>
        <v>0</v>
      </c>
      <c r="H30" s="39"/>
      <c r="I30" s="28">
        <f t="shared" si="1"/>
        <v>0</v>
      </c>
      <c r="K30" s="34"/>
      <c r="L30" s="34"/>
      <c r="M30" s="28"/>
      <c r="N30" s="35"/>
      <c r="O30" s="28"/>
      <c r="P30" s="27"/>
    </row>
    <row r="31" spans="2:16" ht="15">
      <c r="B31" s="24"/>
      <c r="C31" s="207" t="s">
        <v>88</v>
      </c>
      <c r="D31" s="207"/>
      <c r="E31" s="43">
        <f>E29+E30</f>
        <v>1</v>
      </c>
      <c r="F31" s="38"/>
      <c r="G31" s="28">
        <f t="shared" si="0"/>
        <v>0</v>
      </c>
      <c r="H31" s="39"/>
      <c r="I31" s="28">
        <f t="shared" si="1"/>
        <v>0</v>
      </c>
      <c r="K31" s="34"/>
      <c r="L31" s="34"/>
      <c r="M31" s="28"/>
      <c r="N31" s="35"/>
      <c r="O31" s="28"/>
      <c r="P31" s="27"/>
    </row>
    <row r="32" spans="2:16" ht="15">
      <c r="B32" s="24"/>
      <c r="C32" s="207" t="s">
        <v>60</v>
      </c>
      <c r="D32" s="207"/>
      <c r="E32" s="43">
        <v>1</v>
      </c>
      <c r="F32" s="38"/>
      <c r="G32" s="28">
        <f t="shared" si="0"/>
        <v>0</v>
      </c>
      <c r="H32" s="39"/>
      <c r="I32" s="28">
        <f t="shared" si="1"/>
        <v>0</v>
      </c>
      <c r="K32" s="34"/>
      <c r="L32" s="34"/>
      <c r="M32" s="28"/>
      <c r="N32" s="35"/>
      <c r="O32" s="28"/>
      <c r="P32" s="27"/>
    </row>
    <row r="33" spans="2:15" ht="15">
      <c r="B33" s="40"/>
      <c r="C33" s="40" t="s">
        <v>2</v>
      </c>
      <c r="D33" s="41"/>
      <c r="E33" s="41"/>
      <c r="F33" s="41"/>
      <c r="G33" s="42">
        <f>SUM(G7:G32)</f>
        <v>0</v>
      </c>
      <c r="H33" s="31"/>
      <c r="I33" s="42">
        <f>SUM(I7:I32)</f>
        <v>0</v>
      </c>
      <c r="K33" s="34"/>
      <c r="L33" s="28"/>
      <c r="M33" s="28"/>
      <c r="N33" s="28"/>
      <c r="O33" s="28"/>
    </row>
    <row r="34" spans="3:16" ht="15">
      <c r="C34" s="20"/>
      <c r="F34" s="13"/>
      <c r="G34" s="13"/>
      <c r="H34" s="13"/>
      <c r="I34" s="22"/>
      <c r="K34" s="32"/>
      <c r="L34" s="32"/>
      <c r="M34" s="32"/>
      <c r="N34" s="32"/>
      <c r="O34" s="32"/>
      <c r="P34" s="29"/>
    </row>
    <row r="35" spans="3:15" ht="15">
      <c r="C35" s="20"/>
      <c r="F35" s="13"/>
      <c r="G35" s="13"/>
      <c r="H35" s="13"/>
      <c r="I35" s="22"/>
      <c r="K35" s="32"/>
      <c r="L35" s="32"/>
      <c r="M35" s="32"/>
      <c r="N35" s="32"/>
      <c r="O35" s="32"/>
    </row>
    <row r="36" spans="2:15" ht="15">
      <c r="B36" s="25"/>
      <c r="C36" s="8"/>
      <c r="F36" s="7" t="s">
        <v>3</v>
      </c>
      <c r="K36" s="32"/>
      <c r="L36" s="32"/>
      <c r="M36" s="32"/>
      <c r="N36" s="32"/>
      <c r="O36" s="32"/>
    </row>
    <row r="37" spans="2:15" ht="15">
      <c r="B37" s="15"/>
      <c r="C37" s="8"/>
      <c r="F37" s="9" t="s">
        <v>4</v>
      </c>
      <c r="G37" s="10"/>
      <c r="H37" s="10"/>
      <c r="I37" s="11">
        <f>I33+G33</f>
        <v>0</v>
      </c>
      <c r="K37" s="32"/>
      <c r="L37" s="28"/>
      <c r="M37" s="32"/>
      <c r="N37" s="35"/>
      <c r="O37" s="22"/>
    </row>
    <row r="38" spans="2:15" ht="15">
      <c r="B38" s="19"/>
      <c r="C38" s="8"/>
      <c r="F38" s="12" t="s">
        <v>5</v>
      </c>
      <c r="G38" s="13"/>
      <c r="H38" s="13"/>
      <c r="I38" s="14">
        <f>I37*0.21</f>
        <v>0</v>
      </c>
      <c r="K38" s="32"/>
      <c r="L38" s="32"/>
      <c r="M38" s="32"/>
      <c r="N38" s="32"/>
      <c r="O38" s="32"/>
    </row>
    <row r="39" spans="3:15" ht="15">
      <c r="C39" s="8"/>
      <c r="F39" s="16" t="s">
        <v>6</v>
      </c>
      <c r="G39" s="17"/>
      <c r="H39" s="17"/>
      <c r="I39" s="18">
        <f>I37+I38</f>
        <v>0</v>
      </c>
      <c r="K39" s="32"/>
      <c r="L39" s="32"/>
      <c r="M39" s="32"/>
      <c r="N39" s="32"/>
      <c r="O39" s="32"/>
    </row>
    <row r="40" spans="3:15" ht="15">
      <c r="C40" s="20"/>
      <c r="F40" s="21"/>
      <c r="G40" s="1"/>
      <c r="H40" s="1"/>
      <c r="I40" s="1"/>
      <c r="K40" s="32"/>
      <c r="L40" s="32"/>
      <c r="M40" s="32"/>
      <c r="N40" s="32"/>
      <c r="O40" s="32"/>
    </row>
    <row r="41" spans="3:9" ht="15">
      <c r="C41" s="20"/>
      <c r="D41" s="30"/>
      <c r="E41" s="30"/>
      <c r="F41" s="13"/>
      <c r="G41" s="13"/>
      <c r="H41" s="13"/>
      <c r="I41" s="22"/>
    </row>
    <row r="42" spans="3:9" ht="15">
      <c r="C42" s="20"/>
      <c r="F42" s="13"/>
      <c r="G42" s="13"/>
      <c r="H42" s="13"/>
      <c r="I42" s="22"/>
    </row>
    <row r="43" spans="3:9" ht="15">
      <c r="C43" s="20"/>
      <c r="D43" s="29"/>
      <c r="E43" s="29"/>
      <c r="F43" s="13"/>
      <c r="G43" s="13"/>
      <c r="H43" s="13"/>
      <c r="I43" s="22"/>
    </row>
    <row r="44" spans="4:9" ht="15">
      <c r="D44" s="29"/>
      <c r="E44" s="29"/>
      <c r="F44" s="1"/>
      <c r="G44" s="1"/>
      <c r="H44" s="1"/>
      <c r="I44" s="1"/>
    </row>
    <row r="45" spans="4:5" ht="15">
      <c r="D45" s="29"/>
      <c r="E45" s="29"/>
    </row>
    <row r="46" spans="4:5" ht="15">
      <c r="D46" s="29"/>
      <c r="E46" s="29"/>
    </row>
  </sheetData>
  <mergeCells count="25">
    <mergeCell ref="C18:D18"/>
    <mergeCell ref="C7:D7"/>
    <mergeCell ref="C8:D8"/>
    <mergeCell ref="C9:D9"/>
    <mergeCell ref="C10:D10"/>
    <mergeCell ref="C11:D11"/>
    <mergeCell ref="C13:D13"/>
    <mergeCell ref="C14:D14"/>
    <mergeCell ref="C15:D15"/>
    <mergeCell ref="C16:D16"/>
    <mergeCell ref="C17:D17"/>
    <mergeCell ref="C12:D12"/>
    <mergeCell ref="C27:D27"/>
    <mergeCell ref="C28:D28"/>
    <mergeCell ref="C32:D32"/>
    <mergeCell ref="C19:D19"/>
    <mergeCell ref="C20:D20"/>
    <mergeCell ref="C21:D21"/>
    <mergeCell ref="C23:D23"/>
    <mergeCell ref="C24:D24"/>
    <mergeCell ref="C25:D25"/>
    <mergeCell ref="C26:D26"/>
    <mergeCell ref="C31:D31"/>
    <mergeCell ref="C29:D29"/>
    <mergeCell ref="C30:D30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zoomScale="90" zoomScaleNormal="90" workbookViewId="0" topLeftCell="A1">
      <selection activeCell="C12" sqref="C12:D12"/>
    </sheetView>
  </sheetViews>
  <sheetFormatPr defaultColWidth="9.140625" defaultRowHeight="15"/>
  <cols>
    <col min="1" max="1" width="1.1484375" style="0" customWidth="1"/>
    <col min="2" max="2" width="6.00390625" style="0" customWidth="1"/>
    <col min="3" max="3" width="22.140625" style="0" customWidth="1"/>
    <col min="4" max="4" width="28.57421875" style="0" customWidth="1"/>
    <col min="5" max="5" width="9.00390625" style="0" bestFit="1" customWidth="1"/>
    <col min="6" max="6" width="12.28125" style="0" customWidth="1"/>
    <col min="7" max="7" width="16.421875" style="0" bestFit="1" customWidth="1"/>
    <col min="8" max="8" width="13.57421875" style="0" bestFit="1" customWidth="1"/>
    <col min="9" max="9" width="16.421875" style="0" customWidth="1"/>
    <col min="10" max="10" width="3.00390625" style="0" customWidth="1"/>
    <col min="11" max="11" width="21.57421875" style="0" customWidth="1"/>
    <col min="12" max="12" width="11.8515625" style="0" customWidth="1"/>
    <col min="13" max="14" width="14.57421875" style="0" customWidth="1"/>
    <col min="15" max="15" width="14.8515625" style="0" customWidth="1"/>
    <col min="16" max="16" width="25.8515625" style="0" bestFit="1" customWidth="1"/>
    <col min="17" max="17" width="20.8515625" style="0" bestFit="1" customWidth="1"/>
  </cols>
  <sheetData>
    <row r="1" spans="3:5" ht="5.25" customHeight="1">
      <c r="C1" s="1"/>
      <c r="D1" s="1"/>
      <c r="E1" s="1"/>
    </row>
    <row r="2" spans="2:15" ht="15" customHeight="1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5" ht="15" customHeight="1">
      <c r="B3" s="1"/>
      <c r="C3" s="1"/>
      <c r="D3" s="177" t="s">
        <v>13</v>
      </c>
      <c r="E3" s="179">
        <v>8</v>
      </c>
      <c r="F3" s="2"/>
      <c r="G3" s="178" t="s">
        <v>53</v>
      </c>
      <c r="H3" s="182">
        <v>205</v>
      </c>
      <c r="I3" s="1"/>
      <c r="K3" s="32"/>
      <c r="L3" s="32"/>
      <c r="M3" s="32"/>
      <c r="N3" s="32"/>
      <c r="O3" s="32"/>
    </row>
    <row r="4" spans="2:15" ht="15" customHeight="1">
      <c r="B4" s="1"/>
      <c r="C4" s="1"/>
      <c r="D4" s="181"/>
      <c r="E4" s="181"/>
      <c r="F4" s="181"/>
      <c r="G4" s="181"/>
      <c r="H4" s="181"/>
      <c r="I4" s="181"/>
      <c r="K4" s="32"/>
      <c r="L4" s="32"/>
      <c r="M4" s="32"/>
      <c r="N4" s="32"/>
      <c r="O4" s="32"/>
    </row>
    <row r="5" spans="2:15" ht="15">
      <c r="B5" s="23" t="s">
        <v>65</v>
      </c>
      <c r="C5" s="23"/>
      <c r="D5" s="23"/>
      <c r="E5" s="23"/>
      <c r="F5" s="23"/>
      <c r="G5" s="23"/>
      <c r="H5" s="23"/>
      <c r="I5" s="23"/>
      <c r="K5" s="37"/>
      <c r="L5" s="37"/>
      <c r="M5" s="37"/>
      <c r="N5" s="37"/>
      <c r="O5" s="37"/>
    </row>
    <row r="6" spans="2:16" ht="15">
      <c r="B6" s="4"/>
      <c r="C6" s="5" t="s">
        <v>1</v>
      </c>
      <c r="D6" s="5"/>
      <c r="E6" s="5" t="s">
        <v>0</v>
      </c>
      <c r="F6" s="5" t="s">
        <v>7</v>
      </c>
      <c r="G6" s="5" t="s">
        <v>8</v>
      </c>
      <c r="H6" s="5" t="s">
        <v>9</v>
      </c>
      <c r="I6" s="6" t="s">
        <v>10</v>
      </c>
      <c r="K6" s="36"/>
      <c r="L6" s="33"/>
      <c r="M6" s="33"/>
      <c r="N6" s="33"/>
      <c r="O6" s="33"/>
      <c r="P6" s="26"/>
    </row>
    <row r="7" spans="2:16" ht="15">
      <c r="B7" s="24"/>
      <c r="C7" s="207" t="s">
        <v>105</v>
      </c>
      <c r="D7" s="207"/>
      <c r="E7" s="180">
        <f>IF($E$3&lt;=8,$H$3,0)</f>
        <v>205</v>
      </c>
      <c r="F7" s="38"/>
      <c r="G7" s="28">
        <f aca="true" t="shared" si="0" ref="G7:G32">F7*E7</f>
        <v>0</v>
      </c>
      <c r="H7" s="39"/>
      <c r="I7" s="28">
        <f aca="true" t="shared" si="1" ref="I7:I32">H7*E7</f>
        <v>0</v>
      </c>
      <c r="K7" s="34"/>
      <c r="L7" s="34"/>
      <c r="M7" s="28"/>
      <c r="N7" s="35"/>
      <c r="O7" s="28"/>
      <c r="P7" s="27"/>
    </row>
    <row r="8" spans="2:16" ht="15">
      <c r="B8" s="24"/>
      <c r="C8" s="207" t="s">
        <v>106</v>
      </c>
      <c r="D8" s="207"/>
      <c r="E8" s="180">
        <f>IF($E$3&gt;8,IF($E$3&lt;=12,$H$3,0),0)</f>
        <v>0</v>
      </c>
      <c r="F8" s="38"/>
      <c r="G8" s="28">
        <f t="shared" si="0"/>
        <v>0</v>
      </c>
      <c r="H8" s="39"/>
      <c r="I8" s="28">
        <f t="shared" si="1"/>
        <v>0</v>
      </c>
      <c r="K8" s="34"/>
      <c r="L8" s="34"/>
      <c r="M8" s="28"/>
      <c r="N8" s="35"/>
      <c r="O8" s="28"/>
      <c r="P8" s="27"/>
    </row>
    <row r="9" spans="2:16" ht="15">
      <c r="B9" s="24"/>
      <c r="C9" s="207" t="s">
        <v>107</v>
      </c>
      <c r="D9" s="207"/>
      <c r="E9" s="180">
        <f>IF($E$3&gt;12,IF($E$3&lt;=24,$H$3,0),0)</f>
        <v>0</v>
      </c>
      <c r="F9" s="38"/>
      <c r="G9" s="28">
        <f t="shared" si="0"/>
        <v>0</v>
      </c>
      <c r="H9" s="39"/>
      <c r="I9" s="28">
        <f t="shared" si="1"/>
        <v>0</v>
      </c>
      <c r="K9" s="34"/>
      <c r="L9" s="34"/>
      <c r="M9" s="28"/>
      <c r="N9" s="35"/>
      <c r="O9" s="28"/>
      <c r="P9" s="27"/>
    </row>
    <row r="10" spans="2:16" ht="15">
      <c r="B10" s="24"/>
      <c r="C10" s="207" t="s">
        <v>108</v>
      </c>
      <c r="D10" s="207"/>
      <c r="E10" s="180">
        <f>IF($E$3&gt;24,IF($E$3&lt;=48,$H$3,0),0)</f>
        <v>0</v>
      </c>
      <c r="F10" s="38"/>
      <c r="G10" s="28">
        <f t="shared" si="0"/>
        <v>0</v>
      </c>
      <c r="H10" s="39"/>
      <c r="I10" s="28">
        <f t="shared" si="1"/>
        <v>0</v>
      </c>
      <c r="K10" s="34"/>
      <c r="L10" s="34"/>
      <c r="M10" s="28"/>
      <c r="N10" s="35"/>
      <c r="O10" s="28"/>
      <c r="P10" s="27"/>
    </row>
    <row r="11" spans="2:16" ht="15">
      <c r="B11" s="24"/>
      <c r="C11" s="207" t="s">
        <v>102</v>
      </c>
      <c r="D11" s="207"/>
      <c r="E11" s="183">
        <v>2</v>
      </c>
      <c r="F11" s="38"/>
      <c r="G11" s="28">
        <f t="shared" si="0"/>
        <v>0</v>
      </c>
      <c r="H11" s="39"/>
      <c r="I11" s="28">
        <f t="shared" si="1"/>
        <v>0</v>
      </c>
      <c r="K11" s="34"/>
      <c r="L11" s="34"/>
      <c r="M11" s="28"/>
      <c r="N11" s="35"/>
      <c r="O11" s="28"/>
      <c r="P11" s="27"/>
    </row>
    <row r="12" spans="2:16" ht="14.45">
      <c r="B12" s="24"/>
      <c r="C12" s="207" t="s">
        <v>103</v>
      </c>
      <c r="D12" s="207"/>
      <c r="E12" s="180">
        <f>E11</f>
        <v>2</v>
      </c>
      <c r="F12" s="38"/>
      <c r="G12" s="28">
        <f t="shared" si="0"/>
        <v>0</v>
      </c>
      <c r="H12" s="39"/>
      <c r="I12" s="28">
        <f t="shared" si="1"/>
        <v>0</v>
      </c>
      <c r="K12" s="34"/>
      <c r="L12" s="34"/>
      <c r="M12" s="28"/>
      <c r="N12" s="35"/>
      <c r="O12" s="28"/>
      <c r="P12" s="27"/>
    </row>
    <row r="13" spans="2:16" ht="15">
      <c r="B13" s="24"/>
      <c r="C13" s="207" t="s">
        <v>104</v>
      </c>
      <c r="D13" s="207"/>
      <c r="E13" s="180">
        <f>CEILING($E$3/48,1)</f>
        <v>1</v>
      </c>
      <c r="F13" s="38"/>
      <c r="G13" s="28">
        <f t="shared" si="0"/>
        <v>0</v>
      </c>
      <c r="H13" s="39"/>
      <c r="I13" s="28">
        <f t="shared" si="1"/>
        <v>0</v>
      </c>
      <c r="K13" s="34"/>
      <c r="L13" s="34"/>
      <c r="M13" s="28"/>
      <c r="N13" s="35"/>
      <c r="O13" s="28"/>
      <c r="P13" s="27"/>
    </row>
    <row r="14" spans="2:16" ht="15">
      <c r="B14" s="24"/>
      <c r="C14" s="207" t="s">
        <v>56</v>
      </c>
      <c r="D14" s="207"/>
      <c r="E14" s="180">
        <f>CEILING($E$3/12,1)</f>
        <v>1</v>
      </c>
      <c r="F14" s="38"/>
      <c r="G14" s="28">
        <f t="shared" si="0"/>
        <v>0</v>
      </c>
      <c r="H14" s="39"/>
      <c r="I14" s="28">
        <f t="shared" si="1"/>
        <v>0</v>
      </c>
      <c r="K14" s="34"/>
      <c r="L14" s="34"/>
      <c r="M14" s="28"/>
      <c r="N14" s="35"/>
      <c r="O14" s="28"/>
      <c r="P14" s="27"/>
    </row>
    <row r="15" spans="2:16" ht="15">
      <c r="B15" s="24"/>
      <c r="C15" s="207" t="s">
        <v>80</v>
      </c>
      <c r="D15" s="207"/>
      <c r="E15" s="180">
        <f>0.5*$E$3</f>
        <v>4</v>
      </c>
      <c r="F15" s="38"/>
      <c r="G15" s="28">
        <f t="shared" si="0"/>
        <v>0</v>
      </c>
      <c r="H15" s="39"/>
      <c r="I15" s="28">
        <f t="shared" si="1"/>
        <v>0</v>
      </c>
      <c r="K15" s="34"/>
      <c r="L15" s="34"/>
      <c r="M15" s="28"/>
      <c r="N15" s="35"/>
      <c r="O15" s="28"/>
      <c r="P15" s="27"/>
    </row>
    <row r="16" spans="2:16" ht="14.45">
      <c r="B16" s="24"/>
      <c r="C16" s="207" t="s">
        <v>81</v>
      </c>
      <c r="D16" s="207"/>
      <c r="E16" s="180">
        <f>1*$E$3</f>
        <v>8</v>
      </c>
      <c r="F16" s="38"/>
      <c r="G16" s="28">
        <f t="shared" si="0"/>
        <v>0</v>
      </c>
      <c r="H16" s="39"/>
      <c r="I16" s="28">
        <f t="shared" si="1"/>
        <v>0</v>
      </c>
      <c r="K16" s="34"/>
      <c r="L16" s="34"/>
      <c r="M16" s="28"/>
      <c r="N16" s="35"/>
      <c r="O16" s="28"/>
      <c r="P16" s="27"/>
    </row>
    <row r="17" spans="2:16" ht="15">
      <c r="B17" s="24"/>
      <c r="C17" s="207" t="s">
        <v>11</v>
      </c>
      <c r="D17" s="207"/>
      <c r="E17" s="180">
        <f>1*$E$3</f>
        <v>8</v>
      </c>
      <c r="F17" s="38"/>
      <c r="G17" s="28">
        <f t="shared" si="0"/>
        <v>0</v>
      </c>
      <c r="H17" s="39"/>
      <c r="I17" s="28">
        <f t="shared" si="1"/>
        <v>0</v>
      </c>
      <c r="K17" s="34"/>
      <c r="L17" s="34"/>
      <c r="M17" s="28"/>
      <c r="N17" s="35"/>
      <c r="O17" s="28"/>
      <c r="P17" s="27"/>
    </row>
    <row r="18" spans="2:16" ht="15">
      <c r="B18" s="24"/>
      <c r="C18" s="207" t="s">
        <v>12</v>
      </c>
      <c r="D18" s="207"/>
      <c r="E18" s="180">
        <f>1*$E$3</f>
        <v>8</v>
      </c>
      <c r="F18" s="38"/>
      <c r="G18" s="28">
        <f t="shared" si="0"/>
        <v>0</v>
      </c>
      <c r="H18" s="39"/>
      <c r="I18" s="28">
        <f t="shared" si="1"/>
        <v>0</v>
      </c>
      <c r="K18" s="34"/>
      <c r="L18" s="34"/>
      <c r="M18" s="28"/>
      <c r="N18" s="35"/>
      <c r="O18" s="28"/>
      <c r="P18" s="27"/>
    </row>
    <row r="19" spans="2:16" ht="15">
      <c r="B19" s="24"/>
      <c r="C19" s="207" t="s">
        <v>54</v>
      </c>
      <c r="D19" s="207"/>
      <c r="E19" s="180">
        <f>1*$E$3</f>
        <v>8</v>
      </c>
      <c r="F19" s="38"/>
      <c r="G19" s="28">
        <f t="shared" si="0"/>
        <v>0</v>
      </c>
      <c r="H19" s="39"/>
      <c r="I19" s="28">
        <f t="shared" si="1"/>
        <v>0</v>
      </c>
      <c r="K19" s="34"/>
      <c r="L19" s="34"/>
      <c r="M19" s="28"/>
      <c r="N19" s="35"/>
      <c r="O19" s="28"/>
      <c r="P19" s="27"/>
    </row>
    <row r="20" spans="2:16" ht="15">
      <c r="B20" s="24"/>
      <c r="C20" s="207" t="s">
        <v>61</v>
      </c>
      <c r="D20" s="207"/>
      <c r="E20" s="180">
        <f>E13</f>
        <v>1</v>
      </c>
      <c r="F20" s="38"/>
      <c r="G20" s="28">
        <f t="shared" si="0"/>
        <v>0</v>
      </c>
      <c r="H20" s="39"/>
      <c r="I20" s="28">
        <f t="shared" si="1"/>
        <v>0</v>
      </c>
      <c r="K20" s="34"/>
      <c r="L20" s="34"/>
      <c r="M20" s="28"/>
      <c r="N20" s="35"/>
      <c r="O20" s="28"/>
      <c r="P20" s="27"/>
    </row>
    <row r="21" spans="2:16" ht="15">
      <c r="B21" s="24"/>
      <c r="C21" s="207" t="s">
        <v>55</v>
      </c>
      <c r="D21" s="207"/>
      <c r="E21" s="180">
        <f>E20+E13</f>
        <v>2</v>
      </c>
      <c r="F21" s="38"/>
      <c r="G21" s="28">
        <f t="shared" si="0"/>
        <v>0</v>
      </c>
      <c r="H21" s="39"/>
      <c r="I21" s="28">
        <f t="shared" si="1"/>
        <v>0</v>
      </c>
      <c r="K21" s="34"/>
      <c r="L21" s="34"/>
      <c r="M21" s="28"/>
      <c r="N21" s="35"/>
      <c r="O21" s="28"/>
      <c r="P21" s="27"/>
    </row>
    <row r="22" spans="2:16" ht="14.45">
      <c r="B22" s="24"/>
      <c r="C22" s="193"/>
      <c r="D22" s="193"/>
      <c r="E22" s="43"/>
      <c r="F22" s="38"/>
      <c r="G22" s="28"/>
      <c r="H22" s="39"/>
      <c r="I22" s="28"/>
      <c r="K22" s="34"/>
      <c r="L22" s="34"/>
      <c r="M22" s="28"/>
      <c r="N22" s="35"/>
      <c r="O22" s="28"/>
      <c r="P22" s="27"/>
    </row>
    <row r="23" spans="2:16" ht="15">
      <c r="B23" s="24"/>
      <c r="C23" s="207" t="s">
        <v>57</v>
      </c>
      <c r="D23" s="207"/>
      <c r="E23" s="43">
        <v>145</v>
      </c>
      <c r="F23" s="38"/>
      <c r="G23" s="28">
        <f t="shared" si="0"/>
        <v>0</v>
      </c>
      <c r="H23" s="39"/>
      <c r="I23" s="28">
        <f t="shared" si="1"/>
        <v>0</v>
      </c>
      <c r="K23" s="34"/>
      <c r="L23" s="34"/>
      <c r="M23" s="28"/>
      <c r="N23" s="35"/>
      <c r="O23" s="28"/>
      <c r="P23" s="27"/>
    </row>
    <row r="24" spans="2:16" ht="15">
      <c r="B24" s="24"/>
      <c r="C24" s="207" t="s">
        <v>62</v>
      </c>
      <c r="D24" s="207"/>
      <c r="E24" s="43">
        <v>0</v>
      </c>
      <c r="F24" s="38"/>
      <c r="G24" s="28">
        <f t="shared" si="0"/>
        <v>0</v>
      </c>
      <c r="H24" s="39"/>
      <c r="I24" s="28">
        <f t="shared" si="1"/>
        <v>0</v>
      </c>
      <c r="K24" s="34"/>
      <c r="L24" s="34"/>
      <c r="M24" s="28"/>
      <c r="N24" s="35"/>
      <c r="O24" s="28"/>
      <c r="P24" s="27"/>
    </row>
    <row r="25" spans="2:16" ht="15">
      <c r="B25" s="24"/>
      <c r="C25" s="207" t="s">
        <v>86</v>
      </c>
      <c r="D25" s="207"/>
      <c r="E25" s="43">
        <v>0</v>
      </c>
      <c r="F25" s="38"/>
      <c r="G25" s="28">
        <f t="shared" si="0"/>
        <v>0</v>
      </c>
      <c r="H25" s="39"/>
      <c r="I25" s="28">
        <f t="shared" si="1"/>
        <v>0</v>
      </c>
      <c r="K25" s="34"/>
      <c r="L25" s="34"/>
      <c r="M25" s="28"/>
      <c r="N25" s="35"/>
      <c r="O25" s="28"/>
      <c r="P25" s="27"/>
    </row>
    <row r="26" spans="2:16" ht="15">
      <c r="B26" s="24"/>
      <c r="C26" s="207" t="s">
        <v>87</v>
      </c>
      <c r="D26" s="207"/>
      <c r="E26" s="43">
        <v>0</v>
      </c>
      <c r="F26" s="38"/>
      <c r="G26" s="28">
        <f t="shared" si="0"/>
        <v>0</v>
      </c>
      <c r="H26" s="39"/>
      <c r="I26" s="28">
        <f t="shared" si="1"/>
        <v>0</v>
      </c>
      <c r="K26" s="34"/>
      <c r="L26" s="34"/>
      <c r="M26" s="28"/>
      <c r="N26" s="35"/>
      <c r="O26" s="28"/>
      <c r="P26" s="27"/>
    </row>
    <row r="27" spans="2:16" ht="15">
      <c r="B27" s="24"/>
      <c r="C27" s="207" t="s">
        <v>59</v>
      </c>
      <c r="D27" s="207"/>
      <c r="E27" s="43">
        <v>0</v>
      </c>
      <c r="F27" s="38"/>
      <c r="G27" s="28">
        <f t="shared" si="0"/>
        <v>0</v>
      </c>
      <c r="H27" s="39"/>
      <c r="I27" s="28">
        <f t="shared" si="1"/>
        <v>0</v>
      </c>
      <c r="K27" s="34"/>
      <c r="L27" s="34"/>
      <c r="M27" s="28"/>
      <c r="N27" s="35"/>
      <c r="O27" s="28"/>
      <c r="P27" s="27"/>
    </row>
    <row r="28" spans="2:16" ht="15">
      <c r="B28" s="24"/>
      <c r="C28" s="207" t="s">
        <v>82</v>
      </c>
      <c r="D28" s="207"/>
      <c r="E28" s="43">
        <v>1</v>
      </c>
      <c r="F28" s="38"/>
      <c r="G28" s="28">
        <f t="shared" si="0"/>
        <v>0</v>
      </c>
      <c r="H28" s="39"/>
      <c r="I28" s="28">
        <f t="shared" si="1"/>
        <v>0</v>
      </c>
      <c r="K28" s="34"/>
      <c r="L28" s="34"/>
      <c r="M28" s="28"/>
      <c r="N28" s="35"/>
      <c r="O28" s="28"/>
      <c r="P28" s="27"/>
    </row>
    <row r="29" spans="2:16" ht="15">
      <c r="B29" s="24"/>
      <c r="C29" s="207" t="s">
        <v>90</v>
      </c>
      <c r="D29" s="207"/>
      <c r="E29" s="43">
        <v>0</v>
      </c>
      <c r="F29" s="38"/>
      <c r="G29" s="28">
        <f t="shared" si="0"/>
        <v>0</v>
      </c>
      <c r="H29" s="39"/>
      <c r="I29" s="28">
        <f t="shared" si="1"/>
        <v>0</v>
      </c>
      <c r="K29" s="34"/>
      <c r="L29" s="34"/>
      <c r="M29" s="28"/>
      <c r="N29" s="35"/>
      <c r="O29" s="28"/>
      <c r="P29" s="27"/>
    </row>
    <row r="30" spans="2:16" ht="15">
      <c r="B30" s="24"/>
      <c r="C30" s="207" t="s">
        <v>89</v>
      </c>
      <c r="D30" s="207"/>
      <c r="E30" s="43">
        <v>0</v>
      </c>
      <c r="F30" s="38"/>
      <c r="G30" s="28">
        <f t="shared" si="0"/>
        <v>0</v>
      </c>
      <c r="H30" s="39"/>
      <c r="I30" s="28">
        <f t="shared" si="1"/>
        <v>0</v>
      </c>
      <c r="K30" s="34"/>
      <c r="L30" s="34"/>
      <c r="M30" s="28"/>
      <c r="N30" s="35"/>
      <c r="O30" s="28"/>
      <c r="P30" s="27"/>
    </row>
    <row r="31" spans="2:16" ht="15">
      <c r="B31" s="24"/>
      <c r="C31" s="207" t="s">
        <v>88</v>
      </c>
      <c r="D31" s="207"/>
      <c r="E31" s="43">
        <f>E29+E30</f>
        <v>0</v>
      </c>
      <c r="F31" s="38"/>
      <c r="G31" s="28">
        <f t="shared" si="0"/>
        <v>0</v>
      </c>
      <c r="H31" s="39"/>
      <c r="I31" s="28">
        <f t="shared" si="1"/>
        <v>0</v>
      </c>
      <c r="K31" s="34"/>
      <c r="L31" s="34"/>
      <c r="M31" s="28"/>
      <c r="N31" s="35"/>
      <c r="O31" s="28"/>
      <c r="P31" s="27"/>
    </row>
    <row r="32" spans="2:16" ht="15">
      <c r="B32" s="24"/>
      <c r="C32" s="207" t="s">
        <v>60</v>
      </c>
      <c r="D32" s="207"/>
      <c r="E32" s="43">
        <v>1</v>
      </c>
      <c r="F32" s="38"/>
      <c r="G32" s="28">
        <f t="shared" si="0"/>
        <v>0</v>
      </c>
      <c r="H32" s="39"/>
      <c r="I32" s="28">
        <f t="shared" si="1"/>
        <v>0</v>
      </c>
      <c r="K32" s="34"/>
      <c r="L32" s="34"/>
      <c r="M32" s="28"/>
      <c r="N32" s="35"/>
      <c r="O32" s="28"/>
      <c r="P32" s="27"/>
    </row>
    <row r="33" spans="2:15" ht="15">
      <c r="B33" s="40"/>
      <c r="C33" s="40" t="s">
        <v>2</v>
      </c>
      <c r="D33" s="41"/>
      <c r="E33" s="41"/>
      <c r="F33" s="41"/>
      <c r="G33" s="42">
        <f>SUM(G7:G32)</f>
        <v>0</v>
      </c>
      <c r="H33" s="31"/>
      <c r="I33" s="42">
        <f>SUM(I7:I32)</f>
        <v>0</v>
      </c>
      <c r="K33" s="34"/>
      <c r="L33" s="28"/>
      <c r="M33" s="28"/>
      <c r="N33" s="28"/>
      <c r="O33" s="28"/>
    </row>
    <row r="34" spans="3:16" ht="15">
      <c r="C34" s="20"/>
      <c r="F34" s="13"/>
      <c r="G34" s="13"/>
      <c r="H34" s="13"/>
      <c r="I34" s="22"/>
      <c r="K34" s="32"/>
      <c r="L34" s="32"/>
      <c r="M34" s="32"/>
      <c r="N34" s="32"/>
      <c r="O34" s="32"/>
      <c r="P34" s="29"/>
    </row>
    <row r="35" spans="3:15" ht="15">
      <c r="C35" s="20"/>
      <c r="F35" s="13"/>
      <c r="G35" s="13"/>
      <c r="H35" s="13"/>
      <c r="I35" s="22"/>
      <c r="K35" s="32"/>
      <c r="L35" s="32"/>
      <c r="M35" s="32"/>
      <c r="N35" s="32"/>
      <c r="O35" s="32"/>
    </row>
    <row r="36" spans="2:15" ht="15">
      <c r="B36" s="25"/>
      <c r="C36" s="8"/>
      <c r="F36" s="7" t="s">
        <v>3</v>
      </c>
      <c r="K36" s="32"/>
      <c r="L36" s="32"/>
      <c r="M36" s="32"/>
      <c r="N36" s="32"/>
      <c r="O36" s="32"/>
    </row>
    <row r="37" spans="2:15" ht="15">
      <c r="B37" s="15"/>
      <c r="C37" s="8"/>
      <c r="F37" s="9" t="s">
        <v>4</v>
      </c>
      <c r="G37" s="10"/>
      <c r="H37" s="10"/>
      <c r="I37" s="11">
        <f>I33+G33</f>
        <v>0</v>
      </c>
      <c r="K37" s="32"/>
      <c r="L37" s="28"/>
      <c r="M37" s="32"/>
      <c r="N37" s="35"/>
      <c r="O37" s="22"/>
    </row>
    <row r="38" spans="2:15" ht="15">
      <c r="B38" s="19"/>
      <c r="C38" s="8"/>
      <c r="F38" s="12" t="s">
        <v>5</v>
      </c>
      <c r="G38" s="13"/>
      <c r="H38" s="13"/>
      <c r="I38" s="14">
        <f>I37*0.21</f>
        <v>0</v>
      </c>
      <c r="K38" s="32"/>
      <c r="L38" s="32"/>
      <c r="M38" s="32"/>
      <c r="N38" s="32"/>
      <c r="O38" s="32"/>
    </row>
    <row r="39" spans="3:15" ht="15">
      <c r="C39" s="8"/>
      <c r="F39" s="16" t="s">
        <v>6</v>
      </c>
      <c r="G39" s="17"/>
      <c r="H39" s="17"/>
      <c r="I39" s="18">
        <f>I37+I38</f>
        <v>0</v>
      </c>
      <c r="K39" s="32"/>
      <c r="L39" s="32"/>
      <c r="M39" s="32"/>
      <c r="N39" s="32"/>
      <c r="O39" s="32"/>
    </row>
    <row r="40" spans="3:15" ht="15">
      <c r="C40" s="20"/>
      <c r="F40" s="21"/>
      <c r="G40" s="1"/>
      <c r="H40" s="1"/>
      <c r="I40" s="1"/>
      <c r="K40" s="32"/>
      <c r="L40" s="32"/>
      <c r="M40" s="32"/>
      <c r="N40" s="32"/>
      <c r="O40" s="32"/>
    </row>
    <row r="41" spans="3:9" ht="15">
      <c r="C41" s="20"/>
      <c r="D41" s="30"/>
      <c r="E41" s="30"/>
      <c r="F41" s="13"/>
      <c r="G41" s="13"/>
      <c r="H41" s="13"/>
      <c r="I41" s="22"/>
    </row>
    <row r="42" spans="3:9" ht="15">
      <c r="C42" s="20"/>
      <c r="F42" s="13"/>
      <c r="G42" s="13"/>
      <c r="H42" s="13"/>
      <c r="I42" s="22"/>
    </row>
    <row r="43" spans="3:9" ht="15">
      <c r="C43" s="20"/>
      <c r="D43" s="29"/>
      <c r="E43" s="29"/>
      <c r="F43" s="13"/>
      <c r="G43" s="13"/>
      <c r="H43" s="13"/>
      <c r="I43" s="22"/>
    </row>
    <row r="44" spans="4:9" ht="15">
      <c r="D44" s="29"/>
      <c r="E44" s="29"/>
      <c r="F44" s="1"/>
      <c r="G44" s="1"/>
      <c r="H44" s="1"/>
      <c r="I44" s="1"/>
    </row>
    <row r="45" spans="4:5" ht="15">
      <c r="D45" s="29"/>
      <c r="E45" s="29"/>
    </row>
    <row r="46" spans="4:5" ht="15">
      <c r="D46" s="29"/>
      <c r="E46" s="29"/>
    </row>
  </sheetData>
  <mergeCells count="25">
    <mergeCell ref="C27:D27"/>
    <mergeCell ref="C28:D28"/>
    <mergeCell ref="C32:D32"/>
    <mergeCell ref="C19:D19"/>
    <mergeCell ref="C20:D20"/>
    <mergeCell ref="C21:D21"/>
    <mergeCell ref="C23:D23"/>
    <mergeCell ref="C24:D24"/>
    <mergeCell ref="C25:D25"/>
    <mergeCell ref="C26:D26"/>
    <mergeCell ref="C31:D31"/>
    <mergeCell ref="C29:D29"/>
    <mergeCell ref="C30:D30"/>
    <mergeCell ref="C18:D18"/>
    <mergeCell ref="C7:D7"/>
    <mergeCell ref="C8:D8"/>
    <mergeCell ref="C9:D9"/>
    <mergeCell ref="C10:D10"/>
    <mergeCell ref="C11:D11"/>
    <mergeCell ref="C13:D13"/>
    <mergeCell ref="C14:D14"/>
    <mergeCell ref="C15:D15"/>
    <mergeCell ref="C16:D16"/>
    <mergeCell ref="C17:D17"/>
    <mergeCell ref="C12:D12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4"/>
  <sheetViews>
    <sheetView zoomScale="90" zoomScaleNormal="90" workbookViewId="0" topLeftCell="A1">
      <selection activeCell="C19" sqref="C19:D19"/>
    </sheetView>
  </sheetViews>
  <sheetFormatPr defaultColWidth="9.140625" defaultRowHeight="15"/>
  <cols>
    <col min="1" max="1" width="1.1484375" style="0" customWidth="1"/>
    <col min="2" max="2" width="6.00390625" style="0" customWidth="1"/>
    <col min="3" max="3" width="22.140625" style="0" customWidth="1"/>
    <col min="4" max="4" width="28.57421875" style="0" customWidth="1"/>
    <col min="5" max="5" width="9.00390625" style="0" bestFit="1" customWidth="1"/>
    <col min="6" max="6" width="12.28125" style="0" customWidth="1"/>
    <col min="7" max="7" width="16.421875" style="0" bestFit="1" customWidth="1"/>
    <col min="8" max="8" width="13.57421875" style="0" bestFit="1" customWidth="1"/>
    <col min="9" max="9" width="16.421875" style="0" customWidth="1"/>
    <col min="10" max="10" width="3.00390625" style="0" customWidth="1"/>
    <col min="11" max="11" width="21.57421875" style="0" customWidth="1"/>
    <col min="12" max="12" width="11.8515625" style="0" customWidth="1"/>
    <col min="13" max="14" width="14.57421875" style="0" customWidth="1"/>
    <col min="15" max="15" width="14.8515625" style="0" customWidth="1"/>
    <col min="16" max="16" width="25.8515625" style="0" bestFit="1" customWidth="1"/>
    <col min="17" max="17" width="20.8515625" style="0" bestFit="1" customWidth="1"/>
  </cols>
  <sheetData>
    <row r="1" spans="3:5" ht="5.25" customHeight="1">
      <c r="C1" s="1"/>
      <c r="D1" s="1"/>
      <c r="E1" s="1"/>
    </row>
    <row r="2" spans="2:15" ht="15" customHeight="1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5" ht="15" customHeight="1">
      <c r="B3" s="1"/>
      <c r="C3" s="1"/>
      <c r="D3" s="177" t="s">
        <v>93</v>
      </c>
      <c r="E3" s="191">
        <f>E4+RD10!E3+RD20!E3</f>
        <v>24</v>
      </c>
      <c r="F3" s="2"/>
      <c r="G3" s="178" t="s">
        <v>53</v>
      </c>
      <c r="H3" s="182">
        <v>270</v>
      </c>
      <c r="I3" s="1"/>
      <c r="K3" s="32"/>
      <c r="L3" s="32"/>
      <c r="M3" s="32"/>
      <c r="N3" s="32"/>
      <c r="O3" s="32"/>
    </row>
    <row r="4" spans="2:15" ht="15" customHeight="1">
      <c r="B4" s="1"/>
      <c r="C4" s="1"/>
      <c r="D4" s="177" t="s">
        <v>94</v>
      </c>
      <c r="E4" s="179">
        <v>8</v>
      </c>
      <c r="F4" s="2"/>
      <c r="G4" s="189" t="str">
        <f>IF(E3&gt;48,"překročen počet vláken","")</f>
        <v/>
      </c>
      <c r="H4" s="182"/>
      <c r="I4" s="1"/>
      <c r="K4" s="32"/>
      <c r="L4" s="32"/>
      <c r="M4" s="32"/>
      <c r="N4" s="32"/>
      <c r="O4" s="32"/>
    </row>
    <row r="5" spans="2:15" ht="15" customHeight="1">
      <c r="B5" s="1"/>
      <c r="C5" s="1"/>
      <c r="D5" s="181"/>
      <c r="E5" s="181"/>
      <c r="F5" s="181"/>
      <c r="G5" s="181"/>
      <c r="H5" s="181"/>
      <c r="I5" s="181"/>
      <c r="K5" s="32"/>
      <c r="L5" s="32"/>
      <c r="M5" s="32"/>
      <c r="N5" s="32"/>
      <c r="O5" s="32"/>
    </row>
    <row r="6" spans="2:15" ht="15">
      <c r="B6" s="23" t="s">
        <v>66</v>
      </c>
      <c r="C6" s="23"/>
      <c r="D6" s="23"/>
      <c r="E6" s="23"/>
      <c r="F6" s="23"/>
      <c r="G6" s="23"/>
      <c r="H6" s="23"/>
      <c r="I6" s="23"/>
      <c r="K6" s="37"/>
      <c r="L6" s="37"/>
      <c r="M6" s="37"/>
      <c r="N6" s="37"/>
      <c r="O6" s="37"/>
    </row>
    <row r="7" spans="2:16" ht="15">
      <c r="B7" s="4"/>
      <c r="C7" s="5" t="s">
        <v>1</v>
      </c>
      <c r="D7" s="5"/>
      <c r="E7" s="5" t="s">
        <v>0</v>
      </c>
      <c r="F7" s="5" t="s">
        <v>7</v>
      </c>
      <c r="G7" s="5" t="s">
        <v>8</v>
      </c>
      <c r="H7" s="5" t="s">
        <v>9</v>
      </c>
      <c r="I7" s="6" t="s">
        <v>10</v>
      </c>
      <c r="K7" s="36"/>
      <c r="L7" s="33"/>
      <c r="M7" s="33"/>
      <c r="N7" s="33"/>
      <c r="O7" s="33"/>
      <c r="P7" s="26"/>
    </row>
    <row r="8" spans="2:16" ht="15">
      <c r="B8" s="24"/>
      <c r="C8" s="208" t="s">
        <v>85</v>
      </c>
      <c r="D8" s="208"/>
      <c r="E8" s="43"/>
      <c r="F8" s="186"/>
      <c r="G8" s="28"/>
      <c r="H8" s="39"/>
      <c r="I8" s="28"/>
      <c r="K8" s="34"/>
      <c r="L8" s="34"/>
      <c r="M8" s="28"/>
      <c r="N8" s="35"/>
      <c r="O8" s="28"/>
      <c r="P8" s="27"/>
    </row>
    <row r="9" spans="2:16" ht="15">
      <c r="B9" s="24"/>
      <c r="C9" s="207" t="s">
        <v>107</v>
      </c>
      <c r="D9" s="207"/>
      <c r="E9" s="180">
        <f>IF($E$3&lt;=24,$H$3,0)</f>
        <v>270</v>
      </c>
      <c r="F9" s="38"/>
      <c r="G9" s="28">
        <f>F9*E9</f>
        <v>0</v>
      </c>
      <c r="H9" s="39"/>
      <c r="I9" s="28">
        <f>H9*E9</f>
        <v>0</v>
      </c>
      <c r="K9" s="34"/>
      <c r="L9" s="34"/>
      <c r="M9" s="28"/>
      <c r="N9" s="35"/>
      <c r="O9" s="28"/>
      <c r="P9" s="27"/>
    </row>
    <row r="10" spans="2:16" ht="15">
      <c r="B10" s="24"/>
      <c r="C10" s="207" t="s">
        <v>108</v>
      </c>
      <c r="D10" s="207"/>
      <c r="E10" s="180">
        <f>IF(E3&gt;24,IF($E$3&lt;=48,$H$3,0),0)</f>
        <v>0</v>
      </c>
      <c r="F10" s="38"/>
      <c r="G10" s="28">
        <f>F10*E10</f>
        <v>0</v>
      </c>
      <c r="H10" s="39"/>
      <c r="I10" s="28">
        <f>H10*E10</f>
        <v>0</v>
      </c>
      <c r="K10" s="34"/>
      <c r="L10" s="34"/>
      <c r="M10" s="28"/>
      <c r="N10" s="35"/>
      <c r="O10" s="28"/>
      <c r="P10" s="27"/>
    </row>
    <row r="11" spans="2:16" ht="15">
      <c r="B11" s="24"/>
      <c r="C11" s="207" t="s">
        <v>92</v>
      </c>
      <c r="D11" s="207"/>
      <c r="E11" s="180">
        <v>1</v>
      </c>
      <c r="F11" s="38"/>
      <c r="G11" s="28">
        <f aca="true" t="shared" si="0" ref="G11:G15">F11*E11</f>
        <v>0</v>
      </c>
      <c r="H11" s="39"/>
      <c r="I11" s="28">
        <f aca="true" t="shared" si="1" ref="I11:I15">H11*E11</f>
        <v>0</v>
      </c>
      <c r="K11" s="34"/>
      <c r="L11" s="34"/>
      <c r="M11" s="28"/>
      <c r="N11" s="35"/>
      <c r="O11" s="28"/>
      <c r="P11" s="27"/>
    </row>
    <row r="12" spans="2:16" ht="15">
      <c r="B12" s="24"/>
      <c r="C12" s="207" t="s">
        <v>11</v>
      </c>
      <c r="D12" s="207"/>
      <c r="E12" s="180">
        <f>IF($E$3&lt;=24,24,48)</f>
        <v>24</v>
      </c>
      <c r="F12" s="38"/>
      <c r="G12" s="28">
        <f t="shared" si="0"/>
        <v>0</v>
      </c>
      <c r="H12" s="39"/>
      <c r="I12" s="28">
        <f t="shared" si="1"/>
        <v>0</v>
      </c>
      <c r="K12" s="34"/>
      <c r="L12" s="34"/>
      <c r="M12" s="28"/>
      <c r="N12" s="35"/>
      <c r="O12" s="28"/>
      <c r="P12" s="27"/>
    </row>
    <row r="13" spans="2:16" ht="15">
      <c r="B13" s="24"/>
      <c r="C13" s="207" t="s">
        <v>12</v>
      </c>
      <c r="D13" s="207"/>
      <c r="E13" s="180">
        <f>IF($E$3&lt;=24,24,48)</f>
        <v>24</v>
      </c>
      <c r="F13" s="38"/>
      <c r="G13" s="28">
        <f t="shared" si="0"/>
        <v>0</v>
      </c>
      <c r="H13" s="39"/>
      <c r="I13" s="28">
        <f t="shared" si="1"/>
        <v>0</v>
      </c>
      <c r="K13" s="34"/>
      <c r="L13" s="34"/>
      <c r="M13" s="28"/>
      <c r="N13" s="35"/>
      <c r="O13" s="28"/>
      <c r="P13" s="27"/>
    </row>
    <row r="14" spans="2:16" ht="15">
      <c r="B14" s="24"/>
      <c r="C14" s="207" t="s">
        <v>56</v>
      </c>
      <c r="D14" s="207"/>
      <c r="E14" s="180">
        <f>CEILING($E$3/24,1)</f>
        <v>1</v>
      </c>
      <c r="F14" s="38"/>
      <c r="G14" s="28">
        <f>F14*E14</f>
        <v>0</v>
      </c>
      <c r="H14" s="39"/>
      <c r="I14" s="28">
        <f>H14*E14</f>
        <v>0</v>
      </c>
      <c r="K14" s="34"/>
      <c r="L14" s="34"/>
      <c r="M14" s="28"/>
      <c r="N14" s="35"/>
      <c r="O14" s="28"/>
      <c r="P14" s="27"/>
    </row>
    <row r="15" spans="2:16" ht="15">
      <c r="B15" s="24"/>
      <c r="C15" s="187" t="s">
        <v>95</v>
      </c>
      <c r="D15" s="187"/>
      <c r="E15" s="180">
        <v>1</v>
      </c>
      <c r="F15" s="38"/>
      <c r="G15" s="28">
        <f t="shared" si="0"/>
        <v>0</v>
      </c>
      <c r="H15" s="39"/>
      <c r="I15" s="28">
        <f t="shared" si="1"/>
        <v>0</v>
      </c>
      <c r="K15" s="34"/>
      <c r="L15" s="34"/>
      <c r="M15" s="28"/>
      <c r="N15" s="35"/>
      <c r="O15" s="28"/>
      <c r="P15" s="27"/>
    </row>
    <row r="16" spans="2:16" ht="14.45">
      <c r="B16" s="24"/>
      <c r="C16" s="184"/>
      <c r="D16" s="184"/>
      <c r="E16" s="43"/>
      <c r="F16" s="38"/>
      <c r="G16" s="28"/>
      <c r="H16" s="39"/>
      <c r="I16" s="28"/>
      <c r="K16" s="34"/>
      <c r="L16" s="34"/>
      <c r="M16" s="28"/>
      <c r="N16" s="35"/>
      <c r="O16" s="28"/>
      <c r="P16" s="27"/>
    </row>
    <row r="17" spans="2:16" ht="14.45">
      <c r="B17" s="24"/>
      <c r="C17" s="185" t="s">
        <v>84</v>
      </c>
      <c r="D17" s="184"/>
      <c r="E17" s="43"/>
      <c r="F17" s="38"/>
      <c r="G17" s="28"/>
      <c r="H17" s="39"/>
      <c r="I17" s="28"/>
      <c r="K17" s="34"/>
      <c r="L17" s="34"/>
      <c r="M17" s="28"/>
      <c r="N17" s="35"/>
      <c r="O17" s="28"/>
      <c r="P17" s="27"/>
    </row>
    <row r="18" spans="2:16" ht="15">
      <c r="B18" s="24"/>
      <c r="C18" s="207" t="s">
        <v>102</v>
      </c>
      <c r="D18" s="207"/>
      <c r="E18" s="183">
        <v>2</v>
      </c>
      <c r="F18" s="38"/>
      <c r="G18" s="28">
        <f aca="true" t="shared" si="2" ref="G18:G40">F18*E18</f>
        <v>0</v>
      </c>
      <c r="H18" s="39"/>
      <c r="I18" s="28">
        <f aca="true" t="shared" si="3" ref="I18:I40">H18*E18</f>
        <v>0</v>
      </c>
      <c r="K18" s="34"/>
      <c r="L18" s="34"/>
      <c r="M18" s="28"/>
      <c r="N18" s="35"/>
      <c r="O18" s="28"/>
      <c r="P18" s="27"/>
    </row>
    <row r="19" spans="2:16" ht="14.45">
      <c r="B19" s="24"/>
      <c r="C19" s="207" t="s">
        <v>103</v>
      </c>
      <c r="D19" s="207"/>
      <c r="E19" s="180">
        <f>E18</f>
        <v>2</v>
      </c>
      <c r="F19" s="38"/>
      <c r="G19" s="28">
        <f t="shared" si="2"/>
        <v>0</v>
      </c>
      <c r="H19" s="39"/>
      <c r="I19" s="28">
        <f t="shared" si="3"/>
        <v>0</v>
      </c>
      <c r="K19" s="34"/>
      <c r="L19" s="34"/>
      <c r="M19" s="28"/>
      <c r="N19" s="35"/>
      <c r="O19" s="28"/>
      <c r="P19" s="27"/>
    </row>
    <row r="20" spans="2:16" ht="15">
      <c r="B20" s="24"/>
      <c r="C20" s="207" t="s">
        <v>104</v>
      </c>
      <c r="D20" s="207"/>
      <c r="E20" s="180">
        <v>1</v>
      </c>
      <c r="F20" s="38"/>
      <c r="G20" s="28">
        <f t="shared" si="2"/>
        <v>0</v>
      </c>
      <c r="H20" s="39"/>
      <c r="I20" s="28">
        <f t="shared" si="3"/>
        <v>0</v>
      </c>
      <c r="K20" s="34"/>
      <c r="L20" s="34"/>
      <c r="M20" s="28"/>
      <c r="N20" s="35"/>
      <c r="O20" s="28"/>
      <c r="P20" s="27"/>
    </row>
    <row r="21" spans="2:16" ht="15">
      <c r="B21" s="24"/>
      <c r="C21" s="207" t="s">
        <v>56</v>
      </c>
      <c r="D21" s="207"/>
      <c r="E21" s="180">
        <v>1</v>
      </c>
      <c r="F21" s="38"/>
      <c r="G21" s="28">
        <f t="shared" si="2"/>
        <v>0</v>
      </c>
      <c r="H21" s="39"/>
      <c r="I21" s="28">
        <f t="shared" si="3"/>
        <v>0</v>
      </c>
      <c r="K21" s="34"/>
      <c r="L21" s="34"/>
      <c r="M21" s="28"/>
      <c r="N21" s="35"/>
      <c r="O21" s="28"/>
      <c r="P21" s="27"/>
    </row>
    <row r="22" spans="2:16" ht="15">
      <c r="B22" s="24"/>
      <c r="C22" s="207" t="s">
        <v>101</v>
      </c>
      <c r="D22" s="207"/>
      <c r="E22" s="180">
        <f>($E$4+($E$12-$E$3))/2</f>
        <v>4</v>
      </c>
      <c r="F22" s="38"/>
      <c r="G22" s="28">
        <f t="shared" si="2"/>
        <v>0</v>
      </c>
      <c r="H22" s="39"/>
      <c r="I22" s="28">
        <f t="shared" si="3"/>
        <v>0</v>
      </c>
      <c r="K22" s="34"/>
      <c r="L22" s="34"/>
      <c r="M22" s="28"/>
      <c r="N22" s="35"/>
      <c r="O22" s="28"/>
      <c r="P22" s="27"/>
    </row>
    <row r="23" spans="2:16" ht="15">
      <c r="B23" s="24"/>
      <c r="C23" s="207" t="s">
        <v>109</v>
      </c>
      <c r="D23" s="207"/>
      <c r="E23" s="180">
        <f>$E$4+($E$12-$E$3)</f>
        <v>8</v>
      </c>
      <c r="F23" s="38"/>
      <c r="G23" s="28">
        <f t="shared" si="2"/>
        <v>0</v>
      </c>
      <c r="H23" s="39"/>
      <c r="I23" s="28">
        <f t="shared" si="3"/>
        <v>0</v>
      </c>
      <c r="K23" s="34"/>
      <c r="L23" s="34"/>
      <c r="M23" s="28"/>
      <c r="N23" s="35"/>
      <c r="O23" s="28"/>
      <c r="P23" s="27"/>
    </row>
    <row r="24" spans="2:16" ht="15">
      <c r="B24" s="24"/>
      <c r="C24" s="207" t="s">
        <v>11</v>
      </c>
      <c r="D24" s="207"/>
      <c r="E24" s="180">
        <f>$E$4+($E$12-$E$3)</f>
        <v>8</v>
      </c>
      <c r="F24" s="38"/>
      <c r="G24" s="28">
        <f t="shared" si="2"/>
        <v>0</v>
      </c>
      <c r="H24" s="39"/>
      <c r="I24" s="28">
        <f t="shared" si="3"/>
        <v>0</v>
      </c>
      <c r="K24" s="34"/>
      <c r="L24" s="34"/>
      <c r="M24" s="28"/>
      <c r="N24" s="35"/>
      <c r="O24" s="28"/>
      <c r="P24" s="27"/>
    </row>
    <row r="25" spans="2:16" ht="15">
      <c r="B25" s="24"/>
      <c r="C25" s="207" t="s">
        <v>12</v>
      </c>
      <c r="D25" s="207"/>
      <c r="E25" s="180">
        <f>$E$4+($E$12-$E$3)</f>
        <v>8</v>
      </c>
      <c r="F25" s="38"/>
      <c r="G25" s="28">
        <f t="shared" si="2"/>
        <v>0</v>
      </c>
      <c r="H25" s="39"/>
      <c r="I25" s="28">
        <f t="shared" si="3"/>
        <v>0</v>
      </c>
      <c r="K25" s="34"/>
      <c r="L25" s="34"/>
      <c r="M25" s="28"/>
      <c r="N25" s="35"/>
      <c r="O25" s="28"/>
      <c r="P25" s="27"/>
    </row>
    <row r="26" spans="2:16" ht="15">
      <c r="B26" s="24"/>
      <c r="C26" s="207" t="s">
        <v>54</v>
      </c>
      <c r="D26" s="207"/>
      <c r="E26" s="180">
        <f>$E$4+($E$12-$E$3)</f>
        <v>8</v>
      </c>
      <c r="F26" s="38"/>
      <c r="G26" s="28">
        <f t="shared" si="2"/>
        <v>0</v>
      </c>
      <c r="H26" s="39"/>
      <c r="I26" s="28">
        <f t="shared" si="3"/>
        <v>0</v>
      </c>
      <c r="K26" s="34"/>
      <c r="L26" s="34"/>
      <c r="M26" s="28"/>
      <c r="N26" s="35"/>
      <c r="O26" s="28"/>
      <c r="P26" s="27"/>
    </row>
    <row r="27" spans="2:16" ht="15">
      <c r="B27" s="24"/>
      <c r="C27" s="207" t="s">
        <v>61</v>
      </c>
      <c r="D27" s="207"/>
      <c r="E27" s="180">
        <f>E20</f>
        <v>1</v>
      </c>
      <c r="F27" s="38"/>
      <c r="G27" s="28">
        <f t="shared" si="2"/>
        <v>0</v>
      </c>
      <c r="H27" s="39"/>
      <c r="I27" s="28">
        <f t="shared" si="3"/>
        <v>0</v>
      </c>
      <c r="K27" s="34"/>
      <c r="L27" s="34"/>
      <c r="M27" s="28"/>
      <c r="N27" s="35"/>
      <c r="O27" s="28"/>
      <c r="P27" s="27"/>
    </row>
    <row r="28" spans="2:16" ht="15">
      <c r="B28" s="24"/>
      <c r="C28" s="207" t="s">
        <v>55</v>
      </c>
      <c r="D28" s="207"/>
      <c r="E28" s="180">
        <f>E27+E20+E11</f>
        <v>3</v>
      </c>
      <c r="F28" s="38"/>
      <c r="G28" s="28">
        <f t="shared" si="2"/>
        <v>0</v>
      </c>
      <c r="H28" s="39"/>
      <c r="I28" s="28">
        <f t="shared" si="3"/>
        <v>0</v>
      </c>
      <c r="K28" s="34"/>
      <c r="L28" s="34"/>
      <c r="M28" s="28"/>
      <c r="N28" s="35"/>
      <c r="O28" s="28"/>
      <c r="P28" s="27"/>
    </row>
    <row r="29" spans="2:16" ht="15">
      <c r="B29" s="24"/>
      <c r="C29" s="193"/>
      <c r="D29" s="193"/>
      <c r="E29" s="43"/>
      <c r="F29" s="38"/>
      <c r="G29" s="28"/>
      <c r="H29" s="39"/>
      <c r="I29" s="28"/>
      <c r="K29" s="34"/>
      <c r="L29" s="34"/>
      <c r="M29" s="28"/>
      <c r="N29" s="35"/>
      <c r="O29" s="28"/>
      <c r="P29" s="27"/>
    </row>
    <row r="30" spans="2:16" ht="15">
      <c r="B30" s="24"/>
      <c r="C30" s="207" t="s">
        <v>57</v>
      </c>
      <c r="D30" s="207"/>
      <c r="E30" s="43">
        <v>0</v>
      </c>
      <c r="F30" s="38"/>
      <c r="G30" s="28">
        <f t="shared" si="2"/>
        <v>0</v>
      </c>
      <c r="H30" s="39"/>
      <c r="I30" s="28">
        <f t="shared" si="3"/>
        <v>0</v>
      </c>
      <c r="K30" s="34"/>
      <c r="L30" s="34"/>
      <c r="M30" s="28"/>
      <c r="N30" s="35"/>
      <c r="O30" s="28"/>
      <c r="P30" s="27"/>
    </row>
    <row r="31" spans="2:16" ht="15">
      <c r="B31" s="24"/>
      <c r="C31" s="207" t="s">
        <v>62</v>
      </c>
      <c r="D31" s="207"/>
      <c r="E31" s="43">
        <v>20</v>
      </c>
      <c r="F31" s="38"/>
      <c r="G31" s="28">
        <f t="shared" si="2"/>
        <v>0</v>
      </c>
      <c r="H31" s="39"/>
      <c r="I31" s="28">
        <f t="shared" si="3"/>
        <v>0</v>
      </c>
      <c r="K31" s="34"/>
      <c r="L31" s="34"/>
      <c r="M31" s="28"/>
      <c r="N31" s="35"/>
      <c r="O31" s="28"/>
      <c r="P31" s="27"/>
    </row>
    <row r="32" spans="2:16" ht="15">
      <c r="B32" s="24"/>
      <c r="C32" s="207" t="s">
        <v>86</v>
      </c>
      <c r="D32" s="207"/>
      <c r="E32" s="43">
        <v>0</v>
      </c>
      <c r="F32" s="38"/>
      <c r="G32" s="28">
        <f t="shared" si="2"/>
        <v>0</v>
      </c>
      <c r="H32" s="39"/>
      <c r="I32" s="28">
        <f t="shared" si="3"/>
        <v>0</v>
      </c>
      <c r="K32" s="34"/>
      <c r="L32" s="34"/>
      <c r="M32" s="28"/>
      <c r="N32" s="35"/>
      <c r="O32" s="28"/>
      <c r="P32" s="27"/>
    </row>
    <row r="33" spans="2:16" ht="15">
      <c r="B33" s="24"/>
      <c r="C33" s="207" t="s">
        <v>87</v>
      </c>
      <c r="D33" s="207"/>
      <c r="E33" s="43">
        <v>5</v>
      </c>
      <c r="F33" s="38"/>
      <c r="G33" s="28">
        <f t="shared" si="2"/>
        <v>0</v>
      </c>
      <c r="H33" s="39"/>
      <c r="I33" s="28">
        <f t="shared" si="3"/>
        <v>0</v>
      </c>
      <c r="K33" s="34"/>
      <c r="L33" s="34"/>
      <c r="M33" s="28"/>
      <c r="N33" s="35"/>
      <c r="O33" s="28"/>
      <c r="P33" s="27"/>
    </row>
    <row r="34" spans="2:16" ht="15">
      <c r="B34" s="24"/>
      <c r="C34" s="207" t="s">
        <v>59</v>
      </c>
      <c r="D34" s="207"/>
      <c r="E34" s="43">
        <v>0</v>
      </c>
      <c r="F34" s="38"/>
      <c r="G34" s="28">
        <f t="shared" si="2"/>
        <v>0</v>
      </c>
      <c r="H34" s="39"/>
      <c r="I34" s="28">
        <f t="shared" si="3"/>
        <v>0</v>
      </c>
      <c r="K34" s="34"/>
      <c r="L34" s="34"/>
      <c r="M34" s="28"/>
      <c r="N34" s="35"/>
      <c r="O34" s="28"/>
      <c r="P34" s="27"/>
    </row>
    <row r="35" spans="2:16" ht="15">
      <c r="B35" s="24"/>
      <c r="C35" s="207" t="s">
        <v>83</v>
      </c>
      <c r="D35" s="207"/>
      <c r="E35" s="43">
        <v>1</v>
      </c>
      <c r="F35" s="38"/>
      <c r="G35" s="28">
        <f t="shared" si="2"/>
        <v>0</v>
      </c>
      <c r="H35" s="39"/>
      <c r="I35" s="28">
        <f t="shared" si="3"/>
        <v>0</v>
      </c>
      <c r="K35" s="34"/>
      <c r="L35" s="34"/>
      <c r="M35" s="28"/>
      <c r="N35" s="35"/>
      <c r="O35" s="28"/>
      <c r="P35" s="27"/>
    </row>
    <row r="36" spans="2:16" ht="15">
      <c r="B36" s="24"/>
      <c r="C36" s="207" t="s">
        <v>82</v>
      </c>
      <c r="D36" s="207"/>
      <c r="E36" s="43">
        <v>1</v>
      </c>
      <c r="F36" s="38"/>
      <c r="G36" s="28">
        <f t="shared" si="2"/>
        <v>0</v>
      </c>
      <c r="H36" s="39"/>
      <c r="I36" s="28">
        <f t="shared" si="3"/>
        <v>0</v>
      </c>
      <c r="K36" s="34"/>
      <c r="L36" s="34"/>
      <c r="M36" s="28"/>
      <c r="N36" s="35"/>
      <c r="O36" s="28"/>
      <c r="P36" s="27"/>
    </row>
    <row r="37" spans="2:16" ht="15">
      <c r="B37" s="24"/>
      <c r="C37" s="207" t="s">
        <v>90</v>
      </c>
      <c r="D37" s="207"/>
      <c r="E37" s="43">
        <v>1</v>
      </c>
      <c r="F37" s="38"/>
      <c r="G37" s="28">
        <f t="shared" si="2"/>
        <v>0</v>
      </c>
      <c r="H37" s="39"/>
      <c r="I37" s="28">
        <f t="shared" si="3"/>
        <v>0</v>
      </c>
      <c r="K37" s="34"/>
      <c r="L37" s="34"/>
      <c r="M37" s="28"/>
      <c r="N37" s="35"/>
      <c r="O37" s="28"/>
      <c r="P37" s="27"/>
    </row>
    <row r="38" spans="2:16" ht="15">
      <c r="B38" s="24"/>
      <c r="C38" s="207" t="s">
        <v>89</v>
      </c>
      <c r="D38" s="207"/>
      <c r="E38" s="43">
        <v>0</v>
      </c>
      <c r="F38" s="38"/>
      <c r="G38" s="28">
        <f t="shared" si="2"/>
        <v>0</v>
      </c>
      <c r="H38" s="39"/>
      <c r="I38" s="28">
        <f t="shared" si="3"/>
        <v>0</v>
      </c>
      <c r="K38" s="34"/>
      <c r="L38" s="34"/>
      <c r="M38" s="28"/>
      <c r="N38" s="35"/>
      <c r="O38" s="28"/>
      <c r="P38" s="27"/>
    </row>
    <row r="39" spans="2:16" ht="15">
      <c r="B39" s="24"/>
      <c r="C39" s="207" t="s">
        <v>88</v>
      </c>
      <c r="D39" s="207"/>
      <c r="E39" s="43">
        <f>E37+E38</f>
        <v>1</v>
      </c>
      <c r="F39" s="38"/>
      <c r="G39" s="28">
        <f t="shared" si="2"/>
        <v>0</v>
      </c>
      <c r="H39" s="39"/>
      <c r="I39" s="28">
        <f t="shared" si="3"/>
        <v>0</v>
      </c>
      <c r="K39" s="34"/>
      <c r="L39" s="34"/>
      <c r="M39" s="28"/>
      <c r="N39" s="35"/>
      <c r="O39" s="28"/>
      <c r="P39" s="27"/>
    </row>
    <row r="40" spans="2:16" ht="15">
      <c r="B40" s="24"/>
      <c r="C40" s="207" t="s">
        <v>60</v>
      </c>
      <c r="D40" s="207"/>
      <c r="E40" s="43">
        <v>1</v>
      </c>
      <c r="F40" s="38"/>
      <c r="G40" s="28">
        <f t="shared" si="2"/>
        <v>0</v>
      </c>
      <c r="H40" s="39"/>
      <c r="I40" s="28">
        <f t="shared" si="3"/>
        <v>0</v>
      </c>
      <c r="K40" s="34"/>
      <c r="L40" s="34"/>
      <c r="M40" s="28"/>
      <c r="N40" s="35"/>
      <c r="O40" s="28"/>
      <c r="P40" s="27"/>
    </row>
    <row r="41" spans="2:15" ht="15">
      <c r="B41" s="40"/>
      <c r="C41" s="40" t="s">
        <v>2</v>
      </c>
      <c r="D41" s="41"/>
      <c r="E41" s="41"/>
      <c r="F41" s="41"/>
      <c r="G41" s="42">
        <f>SUM(G8:G40)</f>
        <v>0</v>
      </c>
      <c r="H41" s="31"/>
      <c r="I41" s="42">
        <f>SUM(I8:I40)</f>
        <v>0</v>
      </c>
      <c r="K41" s="34"/>
      <c r="L41" s="28"/>
      <c r="M41" s="28"/>
      <c r="N41" s="28"/>
      <c r="O41" s="28"/>
    </row>
    <row r="42" spans="3:16" ht="15">
      <c r="C42" s="20"/>
      <c r="F42" s="13"/>
      <c r="G42" s="13"/>
      <c r="H42" s="13"/>
      <c r="I42" s="22"/>
      <c r="K42" s="32"/>
      <c r="L42" s="32"/>
      <c r="M42" s="32"/>
      <c r="N42" s="32"/>
      <c r="O42" s="32"/>
      <c r="P42" s="29"/>
    </row>
    <row r="43" spans="3:15" ht="15">
      <c r="C43" s="20"/>
      <c r="F43" s="13"/>
      <c r="G43" s="13"/>
      <c r="H43" s="13"/>
      <c r="I43" s="22"/>
      <c r="K43" s="32"/>
      <c r="L43" s="32"/>
      <c r="M43" s="32"/>
      <c r="N43" s="32"/>
      <c r="O43" s="32"/>
    </row>
    <row r="44" spans="2:15" ht="15">
      <c r="B44" s="25"/>
      <c r="C44" s="8"/>
      <c r="F44" s="7" t="s">
        <v>3</v>
      </c>
      <c r="K44" s="32"/>
      <c r="L44" s="32"/>
      <c r="M44" s="32"/>
      <c r="N44" s="32"/>
      <c r="O44" s="32"/>
    </row>
    <row r="45" spans="2:15" ht="15">
      <c r="B45" s="15"/>
      <c r="C45" s="8"/>
      <c r="F45" s="9" t="s">
        <v>4</v>
      </c>
      <c r="G45" s="10"/>
      <c r="H45" s="10"/>
      <c r="I45" s="11">
        <f>I41+G41</f>
        <v>0</v>
      </c>
      <c r="K45" s="32"/>
      <c r="L45" s="28"/>
      <c r="M45" s="32"/>
      <c r="N45" s="35"/>
      <c r="O45" s="22"/>
    </row>
    <row r="46" spans="2:15" ht="15">
      <c r="B46" s="19"/>
      <c r="C46" s="8"/>
      <c r="F46" s="12" t="s">
        <v>5</v>
      </c>
      <c r="G46" s="13"/>
      <c r="H46" s="13"/>
      <c r="I46" s="14">
        <f>I45*0.21</f>
        <v>0</v>
      </c>
      <c r="K46" s="32"/>
      <c r="L46" s="32"/>
      <c r="M46" s="32"/>
      <c r="N46" s="32"/>
      <c r="O46" s="32"/>
    </row>
    <row r="47" spans="3:15" ht="15">
      <c r="C47" s="8"/>
      <c r="F47" s="16" t="s">
        <v>6</v>
      </c>
      <c r="G47" s="17"/>
      <c r="H47" s="17"/>
      <c r="I47" s="18">
        <f>I45+I46</f>
        <v>0</v>
      </c>
      <c r="K47" s="32"/>
      <c r="L47" s="32"/>
      <c r="M47" s="32"/>
      <c r="N47" s="32"/>
      <c r="O47" s="32"/>
    </row>
    <row r="48" spans="3:15" ht="15">
      <c r="C48" s="20"/>
      <c r="F48" s="21"/>
      <c r="G48" s="1"/>
      <c r="H48" s="1"/>
      <c r="I48" s="1"/>
      <c r="K48" s="32"/>
      <c r="L48" s="32"/>
      <c r="M48" s="32"/>
      <c r="N48" s="32"/>
      <c r="O48" s="32"/>
    </row>
    <row r="49" spans="3:9" ht="15">
      <c r="C49" s="20"/>
      <c r="D49" s="30"/>
      <c r="E49" s="30"/>
      <c r="F49" s="13"/>
      <c r="G49" s="13"/>
      <c r="H49" s="13"/>
      <c r="I49" s="22"/>
    </row>
    <row r="50" spans="3:9" ht="15">
      <c r="C50" s="20"/>
      <c r="F50" s="13"/>
      <c r="G50" s="13"/>
      <c r="H50" s="13"/>
      <c r="I50" s="22"/>
    </row>
    <row r="51" spans="3:9" ht="15">
      <c r="C51" s="20"/>
      <c r="D51" s="29"/>
      <c r="E51" s="29"/>
      <c r="F51" s="13"/>
      <c r="G51" s="13"/>
      <c r="H51" s="13"/>
      <c r="I51" s="22"/>
    </row>
    <row r="52" spans="4:9" ht="15">
      <c r="D52" s="29"/>
      <c r="E52" s="29"/>
      <c r="F52" s="1"/>
      <c r="G52" s="1"/>
      <c r="H52" s="1"/>
      <c r="I52" s="1"/>
    </row>
    <row r="53" spans="4:5" ht="15">
      <c r="D53" s="29"/>
      <c r="E53" s="29"/>
    </row>
    <row r="54" spans="4:5" ht="15">
      <c r="D54" s="29"/>
      <c r="E54" s="29"/>
    </row>
  </sheetData>
  <mergeCells count="29">
    <mergeCell ref="C8:D8"/>
    <mergeCell ref="C9:D9"/>
    <mergeCell ref="C10:D10"/>
    <mergeCell ref="C34:D34"/>
    <mergeCell ref="C35:D35"/>
    <mergeCell ref="C11:D11"/>
    <mergeCell ref="C12:D12"/>
    <mergeCell ref="C13:D13"/>
    <mergeCell ref="C14:D14"/>
    <mergeCell ref="C25:D25"/>
    <mergeCell ref="C18:D18"/>
    <mergeCell ref="C20:D20"/>
    <mergeCell ref="C21:D21"/>
    <mergeCell ref="C22:D22"/>
    <mergeCell ref="C23:D23"/>
    <mergeCell ref="C24:D24"/>
    <mergeCell ref="C19:D19"/>
    <mergeCell ref="C36:D36"/>
    <mergeCell ref="C40:D40"/>
    <mergeCell ref="C26:D26"/>
    <mergeCell ref="C27:D27"/>
    <mergeCell ref="C28:D28"/>
    <mergeCell ref="C30:D30"/>
    <mergeCell ref="C31:D31"/>
    <mergeCell ref="C32:D32"/>
    <mergeCell ref="C33:D33"/>
    <mergeCell ref="C39:D39"/>
    <mergeCell ref="C37:D37"/>
    <mergeCell ref="C38:D38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zoomScale="90" zoomScaleNormal="90" workbookViewId="0" topLeftCell="A1">
      <selection activeCell="C19" sqref="C19:D19"/>
    </sheetView>
  </sheetViews>
  <sheetFormatPr defaultColWidth="9.140625" defaultRowHeight="15"/>
  <cols>
    <col min="1" max="1" width="1.1484375" style="0" customWidth="1"/>
    <col min="2" max="2" width="6.00390625" style="0" customWidth="1"/>
    <col min="3" max="3" width="22.140625" style="0" customWidth="1"/>
    <col min="4" max="4" width="28.57421875" style="0" customWidth="1"/>
    <col min="5" max="5" width="9.00390625" style="0" bestFit="1" customWidth="1"/>
    <col min="6" max="6" width="12.28125" style="0" customWidth="1"/>
    <col min="7" max="7" width="16.421875" style="0" bestFit="1" customWidth="1"/>
    <col min="8" max="8" width="13.57421875" style="0" bestFit="1" customWidth="1"/>
    <col min="9" max="9" width="16.421875" style="0" customWidth="1"/>
    <col min="10" max="10" width="3.00390625" style="0" customWidth="1"/>
    <col min="11" max="11" width="21.57421875" style="0" customWidth="1"/>
    <col min="12" max="12" width="11.8515625" style="0" customWidth="1"/>
    <col min="13" max="14" width="14.57421875" style="0" customWidth="1"/>
    <col min="15" max="15" width="14.8515625" style="0" customWidth="1"/>
    <col min="16" max="16" width="25.8515625" style="0" bestFit="1" customWidth="1"/>
    <col min="17" max="17" width="20.8515625" style="0" bestFit="1" customWidth="1"/>
  </cols>
  <sheetData>
    <row r="1" spans="3:5" ht="5.25" customHeight="1">
      <c r="C1" s="1"/>
      <c r="D1" s="1"/>
      <c r="E1" s="1"/>
    </row>
    <row r="2" spans="2:15" ht="15" customHeight="1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5" ht="15" customHeight="1">
      <c r="B3" s="1"/>
      <c r="C3" s="1"/>
      <c r="D3" s="177" t="s">
        <v>93</v>
      </c>
      <c r="E3" s="192">
        <f>E4+RD2!E3+RD13!E3+RD14!E3+RD15!E3+RD18!E3</f>
        <v>48</v>
      </c>
      <c r="F3" s="2"/>
      <c r="G3" s="178" t="s">
        <v>53</v>
      </c>
      <c r="H3" s="182">
        <v>270</v>
      </c>
      <c r="I3" s="1"/>
      <c r="K3" s="32"/>
      <c r="L3" s="32"/>
      <c r="M3" s="32"/>
      <c r="N3" s="32"/>
      <c r="O3" s="32"/>
    </row>
    <row r="4" spans="2:15" ht="15" customHeight="1">
      <c r="B4" s="1"/>
      <c r="C4" s="1"/>
      <c r="D4" s="177" t="s">
        <v>94</v>
      </c>
      <c r="E4" s="179">
        <v>8</v>
      </c>
      <c r="F4" s="2"/>
      <c r="G4" s="189" t="str">
        <f>IF(E3&gt;48,"překročen počet vláken","")</f>
        <v/>
      </c>
      <c r="H4" s="182"/>
      <c r="I4" s="1"/>
      <c r="K4" s="32"/>
      <c r="L4" s="32"/>
      <c r="M4" s="32"/>
      <c r="N4" s="32"/>
      <c r="O4" s="32"/>
    </row>
    <row r="5" spans="2:15" ht="15" customHeight="1">
      <c r="B5" s="1"/>
      <c r="C5" s="1"/>
      <c r="D5" s="181"/>
      <c r="E5" s="181"/>
      <c r="F5" s="181"/>
      <c r="G5" s="181"/>
      <c r="H5" s="181"/>
      <c r="I5" s="181"/>
      <c r="K5" s="32"/>
      <c r="L5" s="32"/>
      <c r="M5" s="32"/>
      <c r="N5" s="32"/>
      <c r="O5" s="32"/>
    </row>
    <row r="6" spans="2:15" ht="15">
      <c r="B6" s="23" t="s">
        <v>67</v>
      </c>
      <c r="C6" s="23"/>
      <c r="D6" s="23"/>
      <c r="E6" s="23"/>
      <c r="F6" s="23"/>
      <c r="G6" s="23"/>
      <c r="H6" s="23"/>
      <c r="I6" s="23"/>
      <c r="K6" s="37"/>
      <c r="L6" s="37"/>
      <c r="M6" s="37"/>
      <c r="N6" s="37"/>
      <c r="O6" s="37"/>
    </row>
    <row r="7" spans="2:16" ht="15">
      <c r="B7" s="4"/>
      <c r="C7" s="5" t="s">
        <v>1</v>
      </c>
      <c r="D7" s="5"/>
      <c r="E7" s="5" t="s">
        <v>0</v>
      </c>
      <c r="F7" s="5" t="s">
        <v>7</v>
      </c>
      <c r="G7" s="5" t="s">
        <v>8</v>
      </c>
      <c r="H7" s="5" t="s">
        <v>9</v>
      </c>
      <c r="I7" s="6" t="s">
        <v>10</v>
      </c>
      <c r="K7" s="36"/>
      <c r="L7" s="33"/>
      <c r="M7" s="33"/>
      <c r="N7" s="33"/>
      <c r="O7" s="33"/>
      <c r="P7" s="26"/>
    </row>
    <row r="8" spans="2:16" ht="15">
      <c r="B8" s="24"/>
      <c r="C8" s="208" t="s">
        <v>85</v>
      </c>
      <c r="D8" s="208"/>
      <c r="E8" s="43"/>
      <c r="F8" s="186"/>
      <c r="G8" s="28"/>
      <c r="H8" s="39"/>
      <c r="I8" s="28"/>
      <c r="K8" s="34"/>
      <c r="L8" s="34"/>
      <c r="M8" s="28"/>
      <c r="N8" s="35"/>
      <c r="O8" s="28"/>
      <c r="P8" s="27"/>
    </row>
    <row r="9" spans="2:16" ht="15">
      <c r="B9" s="24"/>
      <c r="C9" s="207" t="s">
        <v>107</v>
      </c>
      <c r="D9" s="207"/>
      <c r="E9" s="180">
        <f>IF($E$3&lt;=24,$H$3,0)</f>
        <v>0</v>
      </c>
      <c r="F9" s="38"/>
      <c r="G9" s="28">
        <f>F9*E9</f>
        <v>0</v>
      </c>
      <c r="H9" s="39"/>
      <c r="I9" s="28">
        <f>H9*E9</f>
        <v>0</v>
      </c>
      <c r="K9" s="34"/>
      <c r="L9" s="34"/>
      <c r="M9" s="28"/>
      <c r="N9" s="35"/>
      <c r="O9" s="28"/>
      <c r="P9" s="27"/>
    </row>
    <row r="10" spans="2:16" ht="15">
      <c r="B10" s="24"/>
      <c r="C10" s="207" t="s">
        <v>108</v>
      </c>
      <c r="D10" s="207"/>
      <c r="E10" s="180">
        <f>IF(E3&gt;24,IF($E$3&lt;=48,$H$3,0),0)</f>
        <v>270</v>
      </c>
      <c r="F10" s="38"/>
      <c r="G10" s="28">
        <f>F10*E10</f>
        <v>0</v>
      </c>
      <c r="H10" s="39"/>
      <c r="I10" s="28">
        <f>H10*E10</f>
        <v>0</v>
      </c>
      <c r="K10" s="34"/>
      <c r="L10" s="34"/>
      <c r="M10" s="28"/>
      <c r="N10" s="35"/>
      <c r="O10" s="28"/>
      <c r="P10" s="27"/>
    </row>
    <row r="11" spans="2:16" ht="15">
      <c r="B11" s="24"/>
      <c r="C11" s="207" t="s">
        <v>92</v>
      </c>
      <c r="D11" s="207"/>
      <c r="E11" s="180">
        <v>1</v>
      </c>
      <c r="F11" s="38"/>
      <c r="G11" s="28">
        <f aca="true" t="shared" si="0" ref="G11">F11*E11</f>
        <v>0</v>
      </c>
      <c r="H11" s="39"/>
      <c r="I11" s="28">
        <f aca="true" t="shared" si="1" ref="I11">H11*E11</f>
        <v>0</v>
      </c>
      <c r="K11" s="34"/>
      <c r="L11" s="34"/>
      <c r="M11" s="28"/>
      <c r="N11" s="35"/>
      <c r="O11" s="28"/>
      <c r="P11" s="27"/>
    </row>
    <row r="12" spans="2:16" ht="15">
      <c r="B12" s="24"/>
      <c r="C12" s="207" t="s">
        <v>11</v>
      </c>
      <c r="D12" s="207"/>
      <c r="E12" s="180">
        <f>IF($E$3&lt;=24,24,48)</f>
        <v>48</v>
      </c>
      <c r="F12" s="38"/>
      <c r="G12" s="28">
        <f aca="true" t="shared" si="2" ref="G12:G13">F12*E12</f>
        <v>0</v>
      </c>
      <c r="H12" s="39"/>
      <c r="I12" s="28">
        <f aca="true" t="shared" si="3" ref="I12:I13">H12*E12</f>
        <v>0</v>
      </c>
      <c r="K12" s="34"/>
      <c r="L12" s="34"/>
      <c r="M12" s="28"/>
      <c r="N12" s="35"/>
      <c r="O12" s="28"/>
      <c r="P12" s="27"/>
    </row>
    <row r="13" spans="2:16" ht="15">
      <c r="B13" s="24"/>
      <c r="C13" s="207" t="s">
        <v>12</v>
      </c>
      <c r="D13" s="207"/>
      <c r="E13" s="180">
        <f>IF($E$3&lt;=24,24,48)</f>
        <v>48</v>
      </c>
      <c r="F13" s="38"/>
      <c r="G13" s="28">
        <f t="shared" si="2"/>
        <v>0</v>
      </c>
      <c r="H13" s="39"/>
      <c r="I13" s="28">
        <f t="shared" si="3"/>
        <v>0</v>
      </c>
      <c r="K13" s="34"/>
      <c r="L13" s="34"/>
      <c r="M13" s="28"/>
      <c r="N13" s="35"/>
      <c r="O13" s="28"/>
      <c r="P13" s="27"/>
    </row>
    <row r="14" spans="2:16" ht="15">
      <c r="B14" s="24"/>
      <c r="C14" s="207" t="s">
        <v>56</v>
      </c>
      <c r="D14" s="207"/>
      <c r="E14" s="180">
        <f>CEILING($E$3/24,1)</f>
        <v>2</v>
      </c>
      <c r="F14" s="38"/>
      <c r="G14" s="28">
        <f>F14*E14</f>
        <v>0</v>
      </c>
      <c r="H14" s="39"/>
      <c r="I14" s="28">
        <f>H14*E14</f>
        <v>0</v>
      </c>
      <c r="K14" s="34"/>
      <c r="L14" s="34"/>
      <c r="M14" s="28"/>
      <c r="N14" s="35"/>
      <c r="O14" s="28"/>
      <c r="P14" s="27"/>
    </row>
    <row r="15" spans="2:16" ht="15">
      <c r="B15" s="24"/>
      <c r="C15" s="187" t="s">
        <v>95</v>
      </c>
      <c r="D15" s="187"/>
      <c r="E15" s="180">
        <v>1</v>
      </c>
      <c r="F15" s="38"/>
      <c r="G15" s="28">
        <f aca="true" t="shared" si="4" ref="G15">F15*E15</f>
        <v>0</v>
      </c>
      <c r="H15" s="39"/>
      <c r="I15" s="28">
        <f aca="true" t="shared" si="5" ref="I15">H15*E15</f>
        <v>0</v>
      </c>
      <c r="K15" s="34"/>
      <c r="L15" s="34"/>
      <c r="M15" s="28"/>
      <c r="N15" s="35"/>
      <c r="O15" s="28"/>
      <c r="P15" s="27"/>
    </row>
    <row r="16" spans="2:16" ht="14.45">
      <c r="B16" s="24"/>
      <c r="C16" s="187"/>
      <c r="D16" s="187"/>
      <c r="E16" s="43"/>
      <c r="F16" s="38"/>
      <c r="G16" s="28"/>
      <c r="H16" s="39"/>
      <c r="I16" s="28"/>
      <c r="K16" s="34"/>
      <c r="L16" s="34"/>
      <c r="M16" s="28"/>
      <c r="N16" s="35"/>
      <c r="O16" s="28"/>
      <c r="P16" s="27"/>
    </row>
    <row r="17" spans="2:16" ht="14.45">
      <c r="B17" s="24"/>
      <c r="C17" s="188" t="s">
        <v>84</v>
      </c>
      <c r="D17" s="187"/>
      <c r="E17" s="43"/>
      <c r="F17" s="38"/>
      <c r="G17" s="28"/>
      <c r="H17" s="39"/>
      <c r="I17" s="28"/>
      <c r="K17" s="34"/>
      <c r="L17" s="34"/>
      <c r="M17" s="28"/>
      <c r="N17" s="35"/>
      <c r="O17" s="28"/>
      <c r="P17" s="27"/>
    </row>
    <row r="18" spans="2:16" ht="15">
      <c r="B18" s="24"/>
      <c r="C18" s="207" t="s">
        <v>102</v>
      </c>
      <c r="D18" s="207"/>
      <c r="E18" s="183">
        <v>2</v>
      </c>
      <c r="F18" s="38"/>
      <c r="G18" s="28">
        <f aca="true" t="shared" si="6" ref="G18:G24">F18*E18</f>
        <v>0</v>
      </c>
      <c r="H18" s="39"/>
      <c r="I18" s="28">
        <f aca="true" t="shared" si="7" ref="I18:I24">H18*E18</f>
        <v>0</v>
      </c>
      <c r="K18" s="34"/>
      <c r="L18" s="34"/>
      <c r="M18" s="28"/>
      <c r="N18" s="35"/>
      <c r="O18" s="28"/>
      <c r="P18" s="27"/>
    </row>
    <row r="19" spans="2:16" ht="14.45">
      <c r="B19" s="24"/>
      <c r="C19" s="207" t="s">
        <v>103</v>
      </c>
      <c r="D19" s="207"/>
      <c r="E19" s="180">
        <f>E18</f>
        <v>2</v>
      </c>
      <c r="F19" s="38"/>
      <c r="G19" s="28">
        <f t="shared" si="6"/>
        <v>0</v>
      </c>
      <c r="H19" s="39"/>
      <c r="I19" s="28">
        <f t="shared" si="7"/>
        <v>0</v>
      </c>
      <c r="K19" s="34"/>
      <c r="L19" s="34"/>
      <c r="M19" s="28"/>
      <c r="N19" s="35"/>
      <c r="O19" s="28"/>
      <c r="P19" s="27"/>
    </row>
    <row r="20" spans="2:16" ht="15">
      <c r="B20" s="24"/>
      <c r="C20" s="207" t="s">
        <v>101</v>
      </c>
      <c r="D20" s="207"/>
      <c r="E20" s="180">
        <f>0.5*($E$4+$E$12-$E$3)</f>
        <v>4</v>
      </c>
      <c r="F20" s="38"/>
      <c r="G20" s="28">
        <f t="shared" si="6"/>
        <v>0</v>
      </c>
      <c r="H20" s="39"/>
      <c r="I20" s="28">
        <f t="shared" si="7"/>
        <v>0</v>
      </c>
      <c r="K20" s="34"/>
      <c r="L20" s="34"/>
      <c r="M20" s="28"/>
      <c r="N20" s="35"/>
      <c r="O20" s="28"/>
      <c r="P20" s="27"/>
    </row>
    <row r="21" spans="2:16" ht="15">
      <c r="B21" s="24"/>
      <c r="C21" s="207" t="s">
        <v>109</v>
      </c>
      <c r="D21" s="207"/>
      <c r="E21" s="180">
        <f>($E$4+$E$12-$E$3)</f>
        <v>8</v>
      </c>
      <c r="F21" s="38"/>
      <c r="G21" s="28">
        <f t="shared" si="6"/>
        <v>0</v>
      </c>
      <c r="H21" s="39"/>
      <c r="I21" s="28">
        <f t="shared" si="7"/>
        <v>0</v>
      </c>
      <c r="K21" s="34"/>
      <c r="L21" s="34"/>
      <c r="M21" s="28"/>
      <c r="N21" s="35"/>
      <c r="O21" s="28"/>
      <c r="P21" s="27"/>
    </row>
    <row r="22" spans="2:16" ht="15">
      <c r="B22" s="24"/>
      <c r="C22" s="207" t="s">
        <v>54</v>
      </c>
      <c r="D22" s="207"/>
      <c r="E22" s="180">
        <f>($E$4+$E$12-$E$3)</f>
        <v>8</v>
      </c>
      <c r="F22" s="38"/>
      <c r="G22" s="28">
        <f t="shared" si="6"/>
        <v>0</v>
      </c>
      <c r="H22" s="39"/>
      <c r="I22" s="28">
        <f t="shared" si="7"/>
        <v>0</v>
      </c>
      <c r="K22" s="34"/>
      <c r="L22" s="34"/>
      <c r="M22" s="28"/>
      <c r="N22" s="35"/>
      <c r="O22" s="28"/>
      <c r="P22" s="27"/>
    </row>
    <row r="23" spans="2:16" ht="15">
      <c r="B23" s="24"/>
      <c r="C23" s="207" t="s">
        <v>61</v>
      </c>
      <c r="D23" s="207"/>
      <c r="E23" s="180">
        <f>E11</f>
        <v>1</v>
      </c>
      <c r="F23" s="38"/>
      <c r="G23" s="28">
        <f t="shared" si="6"/>
        <v>0</v>
      </c>
      <c r="H23" s="39"/>
      <c r="I23" s="28">
        <f t="shared" si="7"/>
        <v>0</v>
      </c>
      <c r="K23" s="34"/>
      <c r="L23" s="34"/>
      <c r="M23" s="28"/>
      <c r="N23" s="35"/>
      <c r="O23" s="28"/>
      <c r="P23" s="27"/>
    </row>
    <row r="24" spans="2:16" ht="15">
      <c r="B24" s="24"/>
      <c r="C24" s="207" t="s">
        <v>55</v>
      </c>
      <c r="D24" s="207"/>
      <c r="E24" s="180">
        <f>E11+E23</f>
        <v>2</v>
      </c>
      <c r="F24" s="38"/>
      <c r="G24" s="28">
        <f t="shared" si="6"/>
        <v>0</v>
      </c>
      <c r="H24" s="39"/>
      <c r="I24" s="28">
        <f t="shared" si="7"/>
        <v>0</v>
      </c>
      <c r="K24" s="34"/>
      <c r="L24" s="34"/>
      <c r="M24" s="28"/>
      <c r="N24" s="35"/>
      <c r="O24" s="28"/>
      <c r="P24" s="27"/>
    </row>
    <row r="25" spans="2:16" ht="14.45">
      <c r="B25" s="24"/>
      <c r="C25" s="193"/>
      <c r="D25" s="193"/>
      <c r="E25" s="43"/>
      <c r="F25" s="38"/>
      <c r="G25" s="28"/>
      <c r="H25" s="39"/>
      <c r="I25" s="28"/>
      <c r="K25" s="34"/>
      <c r="L25" s="34"/>
      <c r="M25" s="28"/>
      <c r="N25" s="35"/>
      <c r="O25" s="28"/>
      <c r="P25" s="27"/>
    </row>
    <row r="26" spans="2:16" ht="14.45">
      <c r="B26" s="24"/>
      <c r="C26" s="207" t="s">
        <v>100</v>
      </c>
      <c r="D26" s="207"/>
      <c r="E26" s="43">
        <v>1</v>
      </c>
      <c r="F26" s="38"/>
      <c r="G26" s="28">
        <f aca="true" t="shared" si="8" ref="G26">F26*E26</f>
        <v>0</v>
      </c>
      <c r="H26" s="39"/>
      <c r="I26" s="28">
        <f aca="true" t="shared" si="9" ref="I26">H26*E26</f>
        <v>0</v>
      </c>
      <c r="K26" s="34"/>
      <c r="L26" s="34"/>
      <c r="M26" s="28"/>
      <c r="N26" s="35"/>
      <c r="O26" s="28"/>
      <c r="P26" s="27"/>
    </row>
    <row r="27" spans="2:16" ht="15">
      <c r="B27" s="24"/>
      <c r="C27" s="207" t="s">
        <v>57</v>
      </c>
      <c r="D27" s="207"/>
      <c r="E27" s="43">
        <v>0</v>
      </c>
      <c r="F27" s="38"/>
      <c r="G27" s="28">
        <f aca="true" t="shared" si="10" ref="G27:G36">F27*E27</f>
        <v>0</v>
      </c>
      <c r="H27" s="39"/>
      <c r="I27" s="28">
        <f aca="true" t="shared" si="11" ref="I27:I36">H27*E27</f>
        <v>0</v>
      </c>
      <c r="K27" s="34"/>
      <c r="L27" s="34"/>
      <c r="M27" s="28"/>
      <c r="N27" s="35"/>
      <c r="O27" s="28"/>
      <c r="P27" s="27"/>
    </row>
    <row r="28" spans="2:16" ht="15">
      <c r="B28" s="24"/>
      <c r="C28" s="207" t="s">
        <v>62</v>
      </c>
      <c r="D28" s="207"/>
      <c r="E28" s="43">
        <v>35</v>
      </c>
      <c r="F28" s="38"/>
      <c r="G28" s="28">
        <f t="shared" si="10"/>
        <v>0</v>
      </c>
      <c r="H28" s="39"/>
      <c r="I28" s="28">
        <f t="shared" si="11"/>
        <v>0</v>
      </c>
      <c r="K28" s="34"/>
      <c r="L28" s="34"/>
      <c r="M28" s="28"/>
      <c r="N28" s="35"/>
      <c r="O28" s="28"/>
      <c r="P28" s="27"/>
    </row>
    <row r="29" spans="2:16" ht="15">
      <c r="B29" s="24"/>
      <c r="C29" s="207" t="s">
        <v>86</v>
      </c>
      <c r="D29" s="207"/>
      <c r="E29" s="43">
        <v>10</v>
      </c>
      <c r="F29" s="38"/>
      <c r="G29" s="28">
        <f t="shared" si="10"/>
        <v>0</v>
      </c>
      <c r="H29" s="39"/>
      <c r="I29" s="28">
        <f t="shared" si="11"/>
        <v>0</v>
      </c>
      <c r="K29" s="34"/>
      <c r="L29" s="34"/>
      <c r="M29" s="28"/>
      <c r="N29" s="35"/>
      <c r="O29" s="28"/>
      <c r="P29" s="27"/>
    </row>
    <row r="30" spans="2:16" ht="15">
      <c r="B30" s="24"/>
      <c r="C30" s="207" t="s">
        <v>87</v>
      </c>
      <c r="D30" s="207"/>
      <c r="E30" s="43">
        <v>10</v>
      </c>
      <c r="F30" s="38"/>
      <c r="G30" s="28">
        <f t="shared" si="10"/>
        <v>0</v>
      </c>
      <c r="H30" s="39"/>
      <c r="I30" s="28">
        <f t="shared" si="11"/>
        <v>0</v>
      </c>
      <c r="K30" s="34"/>
      <c r="L30" s="34"/>
      <c r="M30" s="28"/>
      <c r="N30" s="35"/>
      <c r="O30" s="28"/>
      <c r="P30" s="27"/>
    </row>
    <row r="31" spans="2:16" ht="15">
      <c r="B31" s="24"/>
      <c r="C31" s="207" t="s">
        <v>59</v>
      </c>
      <c r="D31" s="207"/>
      <c r="E31" s="43">
        <v>35</v>
      </c>
      <c r="F31" s="38"/>
      <c r="G31" s="28">
        <f t="shared" si="10"/>
        <v>0</v>
      </c>
      <c r="H31" s="39"/>
      <c r="I31" s="28">
        <f t="shared" si="11"/>
        <v>0</v>
      </c>
      <c r="K31" s="34"/>
      <c r="L31" s="34"/>
      <c r="M31" s="28"/>
      <c r="N31" s="35"/>
      <c r="O31" s="28"/>
      <c r="P31" s="27"/>
    </row>
    <row r="32" spans="2:16" ht="15">
      <c r="B32" s="24"/>
      <c r="C32" s="207" t="s">
        <v>82</v>
      </c>
      <c r="D32" s="207"/>
      <c r="E32" s="43">
        <v>1</v>
      </c>
      <c r="F32" s="38"/>
      <c r="G32" s="28">
        <f t="shared" si="10"/>
        <v>0</v>
      </c>
      <c r="H32" s="39"/>
      <c r="I32" s="28">
        <f t="shared" si="11"/>
        <v>0</v>
      </c>
      <c r="K32" s="34"/>
      <c r="L32" s="34"/>
      <c r="M32" s="28"/>
      <c r="N32" s="35"/>
      <c r="O32" s="28"/>
      <c r="P32" s="27"/>
    </row>
    <row r="33" spans="2:16" ht="15">
      <c r="B33" s="24"/>
      <c r="C33" s="207" t="s">
        <v>90</v>
      </c>
      <c r="D33" s="207"/>
      <c r="E33" s="43">
        <v>2</v>
      </c>
      <c r="F33" s="38"/>
      <c r="G33" s="28">
        <f t="shared" si="10"/>
        <v>0</v>
      </c>
      <c r="H33" s="39"/>
      <c r="I33" s="28">
        <f t="shared" si="11"/>
        <v>0</v>
      </c>
      <c r="K33" s="34"/>
      <c r="L33" s="34"/>
      <c r="M33" s="28"/>
      <c r="N33" s="35"/>
      <c r="O33" s="28"/>
      <c r="P33" s="27"/>
    </row>
    <row r="34" spans="2:16" ht="15">
      <c r="B34" s="24"/>
      <c r="C34" s="207" t="s">
        <v>89</v>
      </c>
      <c r="D34" s="207"/>
      <c r="E34" s="43">
        <v>2</v>
      </c>
      <c r="F34" s="38"/>
      <c r="G34" s="28">
        <f t="shared" si="10"/>
        <v>0</v>
      </c>
      <c r="H34" s="39"/>
      <c r="I34" s="28">
        <f t="shared" si="11"/>
        <v>0</v>
      </c>
      <c r="K34" s="34"/>
      <c r="L34" s="34"/>
      <c r="M34" s="28"/>
      <c r="N34" s="35"/>
      <c r="O34" s="28"/>
      <c r="P34" s="27"/>
    </row>
    <row r="35" spans="2:16" ht="15">
      <c r="B35" s="24"/>
      <c r="C35" s="207" t="s">
        <v>88</v>
      </c>
      <c r="D35" s="207"/>
      <c r="E35" s="43">
        <f>E33+E34</f>
        <v>4</v>
      </c>
      <c r="F35" s="38"/>
      <c r="G35" s="28">
        <f t="shared" si="10"/>
        <v>0</v>
      </c>
      <c r="H35" s="39"/>
      <c r="I35" s="28">
        <f t="shared" si="11"/>
        <v>0</v>
      </c>
      <c r="K35" s="34"/>
      <c r="L35" s="34"/>
      <c r="M35" s="28"/>
      <c r="N35" s="35"/>
      <c r="O35" s="28"/>
      <c r="P35" s="27"/>
    </row>
    <row r="36" spans="2:16" ht="15">
      <c r="B36" s="24"/>
      <c r="C36" s="207" t="s">
        <v>60</v>
      </c>
      <c r="D36" s="207"/>
      <c r="E36" s="43">
        <v>1</v>
      </c>
      <c r="F36" s="38"/>
      <c r="G36" s="28">
        <f t="shared" si="10"/>
        <v>0</v>
      </c>
      <c r="H36" s="39"/>
      <c r="I36" s="28">
        <f t="shared" si="11"/>
        <v>0</v>
      </c>
      <c r="K36" s="34"/>
      <c r="L36" s="34"/>
      <c r="M36" s="28"/>
      <c r="N36" s="35"/>
      <c r="O36" s="28"/>
      <c r="P36" s="27"/>
    </row>
    <row r="37" spans="2:15" ht="15">
      <c r="B37" s="40"/>
      <c r="C37" s="40" t="s">
        <v>2</v>
      </c>
      <c r="D37" s="41"/>
      <c r="E37" s="41"/>
      <c r="F37" s="41"/>
      <c r="G37" s="42">
        <f>SUM(G8:G36)</f>
        <v>0</v>
      </c>
      <c r="H37" s="31"/>
      <c r="I37" s="42">
        <f>SUM(I8:I36)</f>
        <v>0</v>
      </c>
      <c r="K37" s="34"/>
      <c r="L37" s="28"/>
      <c r="M37" s="28"/>
      <c r="N37" s="28"/>
      <c r="O37" s="28"/>
    </row>
    <row r="38" spans="3:16" ht="15">
      <c r="C38" s="20"/>
      <c r="F38" s="13"/>
      <c r="G38" s="13"/>
      <c r="H38" s="13"/>
      <c r="I38" s="22"/>
      <c r="K38" s="32"/>
      <c r="L38" s="32"/>
      <c r="M38" s="32"/>
      <c r="N38" s="32"/>
      <c r="O38" s="32"/>
      <c r="P38" s="29"/>
    </row>
    <row r="39" spans="3:15" ht="15">
      <c r="C39" s="20"/>
      <c r="F39" s="13"/>
      <c r="G39" s="13"/>
      <c r="H39" s="13"/>
      <c r="I39" s="22"/>
      <c r="K39" s="32"/>
      <c r="L39" s="32"/>
      <c r="M39" s="32"/>
      <c r="N39" s="32"/>
      <c r="O39" s="32"/>
    </row>
    <row r="40" spans="2:15" ht="15">
      <c r="B40" s="25"/>
      <c r="C40" s="8"/>
      <c r="F40" s="7" t="s">
        <v>3</v>
      </c>
      <c r="K40" s="32"/>
      <c r="L40" s="32"/>
      <c r="M40" s="32"/>
      <c r="N40" s="32"/>
      <c r="O40" s="32"/>
    </row>
    <row r="41" spans="2:15" ht="15">
      <c r="B41" s="15"/>
      <c r="C41" s="8"/>
      <c r="F41" s="9" t="s">
        <v>4</v>
      </c>
      <c r="G41" s="10"/>
      <c r="H41" s="10"/>
      <c r="I41" s="11">
        <f>I37+G37</f>
        <v>0</v>
      </c>
      <c r="K41" s="32"/>
      <c r="L41" s="28"/>
      <c r="M41" s="32"/>
      <c r="N41" s="35"/>
      <c r="O41" s="22"/>
    </row>
    <row r="42" spans="2:15" ht="15">
      <c r="B42" s="19"/>
      <c r="C42" s="8"/>
      <c r="F42" s="12" t="s">
        <v>5</v>
      </c>
      <c r="G42" s="13"/>
      <c r="H42" s="13"/>
      <c r="I42" s="14">
        <f>I41*0.21</f>
        <v>0</v>
      </c>
      <c r="K42" s="32"/>
      <c r="L42" s="32"/>
      <c r="M42" s="32"/>
      <c r="N42" s="32"/>
      <c r="O42" s="32"/>
    </row>
    <row r="43" spans="3:15" ht="15">
      <c r="C43" s="8"/>
      <c r="F43" s="16" t="s">
        <v>6</v>
      </c>
      <c r="G43" s="17"/>
      <c r="H43" s="17"/>
      <c r="I43" s="18">
        <f>I41+I42</f>
        <v>0</v>
      </c>
      <c r="K43" s="32"/>
      <c r="L43" s="32"/>
      <c r="M43" s="32"/>
      <c r="N43" s="32"/>
      <c r="O43" s="32"/>
    </row>
    <row r="44" spans="3:15" ht="15">
      <c r="C44" s="20"/>
      <c r="F44" s="21"/>
      <c r="G44" s="1"/>
      <c r="H44" s="1"/>
      <c r="I44" s="1"/>
      <c r="K44" s="32"/>
      <c r="L44" s="32"/>
      <c r="M44" s="32"/>
      <c r="N44" s="32"/>
      <c r="O44" s="32"/>
    </row>
    <row r="45" spans="3:9" ht="15">
      <c r="C45" s="20"/>
      <c r="D45" s="30"/>
      <c r="E45" s="30"/>
      <c r="F45" s="13"/>
      <c r="G45" s="13"/>
      <c r="H45" s="13"/>
      <c r="I45" s="22"/>
    </row>
    <row r="46" spans="3:9" ht="15">
      <c r="C46" s="20"/>
      <c r="F46" s="13"/>
      <c r="G46" s="13"/>
      <c r="H46" s="13"/>
      <c r="I46" s="22"/>
    </row>
    <row r="47" spans="3:9" ht="15">
      <c r="C47" s="20"/>
      <c r="D47" s="29"/>
      <c r="E47" s="29"/>
      <c r="F47" s="13"/>
      <c r="G47" s="13"/>
      <c r="H47" s="13"/>
      <c r="I47" s="22"/>
    </row>
    <row r="48" spans="4:9" ht="15">
      <c r="D48" s="29"/>
      <c r="E48" s="29"/>
      <c r="F48" s="1"/>
      <c r="G48" s="1"/>
      <c r="H48" s="1"/>
      <c r="I48" s="1"/>
    </row>
    <row r="49" spans="4:5" ht="15">
      <c r="D49" s="29"/>
      <c r="E49" s="29"/>
    </row>
    <row r="50" spans="4:5" ht="15">
      <c r="D50" s="29"/>
      <c r="E50" s="29"/>
    </row>
  </sheetData>
  <mergeCells count="25">
    <mergeCell ref="C31:D31"/>
    <mergeCell ref="C32:D32"/>
    <mergeCell ref="C36:D36"/>
    <mergeCell ref="C27:D27"/>
    <mergeCell ref="C28:D28"/>
    <mergeCell ref="C29:D29"/>
    <mergeCell ref="C30:D30"/>
    <mergeCell ref="C35:D35"/>
    <mergeCell ref="C33:D33"/>
    <mergeCell ref="C34:D34"/>
    <mergeCell ref="C8:D8"/>
    <mergeCell ref="C9:D9"/>
    <mergeCell ref="C10:D10"/>
    <mergeCell ref="C11:D11"/>
    <mergeCell ref="C12:D12"/>
    <mergeCell ref="C26:D26"/>
    <mergeCell ref="C22:D22"/>
    <mergeCell ref="C23:D23"/>
    <mergeCell ref="C24:D24"/>
    <mergeCell ref="C13:D13"/>
    <mergeCell ref="C14:D14"/>
    <mergeCell ref="C18:D18"/>
    <mergeCell ref="C20:D20"/>
    <mergeCell ref="C21:D21"/>
    <mergeCell ref="C19:D19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Hriško</dc:creator>
  <cp:keywords/>
  <dc:description/>
  <cp:lastModifiedBy>TROSZOK Aleš</cp:lastModifiedBy>
  <cp:lastPrinted>2017-10-16T11:12:03Z</cp:lastPrinted>
  <dcterms:created xsi:type="dcterms:W3CDTF">2015-03-30T20:18:21Z</dcterms:created>
  <dcterms:modified xsi:type="dcterms:W3CDTF">2020-04-08T13:58:13Z</dcterms:modified>
  <cp:category/>
  <cp:version/>
  <cp:contentType/>
  <cp:contentStatus/>
</cp:coreProperties>
</file>