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65296" windowWidth="11085" windowHeight="13680" activeTab="2"/>
  </bookViews>
  <sheets>
    <sheet name="Krycí list" sheetId="1" r:id="rId1"/>
    <sheet name="Rekapitulace" sheetId="2" r:id="rId2"/>
    <sheet name="Položky" sheetId="3" r:id="rId3"/>
  </sheets>
  <definedNames>
    <definedName name="BPK1">#REF!</definedName>
    <definedName name="BPK2">#REF!</definedName>
    <definedName name="BPK3">#REF!</definedName>
    <definedName name="cisloobjektu">'Krycí list'!$A$5</definedName>
    <definedName name="cislostavby">'Krycí list'!$A$7</definedName>
    <definedName name="Datum">'Krycí list'!$B$27</definedName>
    <definedName name="Dil">'Rekapitulace'!#REF!</definedName>
    <definedName name="Dodavka">'Rekapitulace'!$G$15</definedName>
    <definedName name="Dodavka0">#REF!</definedName>
    <definedName name="HSV">'Rekapitulace'!$E$15</definedName>
    <definedName name="HSV0">#REF!</definedName>
    <definedName name="HZS">'Rekapitulace'!$I$15</definedName>
    <definedName name="HZS0">#REF!</definedName>
    <definedName name="JKSO">'Krycí list'!$F$5</definedName>
    <definedName name="MJ">'Krycí list'!$G$5</definedName>
    <definedName name="Mont">'Rekapitulace'!$H$15</definedName>
    <definedName name="Montaz0">#REF!</definedName>
    <definedName name="NazevDilu">'Rekapitulace'!#REF!</definedName>
    <definedName name="nazevobjektu">'Krycí list'!$C$5</definedName>
    <definedName name="nazevstavby">'Krycí list'!$C$7</definedName>
    <definedName name="_xlnm.Print_Titles" localSheetId="2">'Položky'!$6:$7</definedName>
    <definedName name="_xlnm.Print_Titles" localSheetId="1">'Rekapitulace'!$1:$14</definedName>
    <definedName name="Objednatel">'Krycí list'!$C$9</definedName>
    <definedName name="_xlnm.Print_Area" localSheetId="0">'Krycí list'!$A$1:$G$45</definedName>
    <definedName name="_xlnm.Print_Area" localSheetId="2">'Položky'!$A$1:$G$631</definedName>
    <definedName name="_xlnm.Print_Area" localSheetId="1">'Rekapitulace'!$A$1:$I$17</definedName>
    <definedName name="PocetMJ">'Krycí list'!$G$8</definedName>
    <definedName name="Poznamka">'Krycí list'!$B$37</definedName>
    <definedName name="Projektant">'Krycí list'!$C$8</definedName>
    <definedName name="PSV">'Rekapitulace'!$F$15</definedName>
    <definedName name="PSV0">#REF!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<sst xmlns="http://schemas.openxmlformats.org/spreadsheetml/2006/main" count="1090" uniqueCount="738">
  <si>
    <r>
      <t xml:space="preserve">Zvukotlumící ohebná hadice  </t>
    </r>
    <r>
      <rPr>
        <sz val="10"/>
        <rFont val="Symbol"/>
        <family val="1"/>
      </rPr>
      <t>f</t>
    </r>
    <r>
      <rPr>
        <sz val="10"/>
        <rFont val="Arial CE"/>
        <family val="0"/>
      </rPr>
      <t>160, vícevrstvý AL, izolace 25mm</t>
    </r>
  </si>
  <si>
    <t xml:space="preserve">Potrubí ocelové čtyřhranné sk.I  </t>
  </si>
  <si>
    <t>1.34</t>
  </si>
  <si>
    <t>1.35</t>
  </si>
  <si>
    <t>2.02</t>
  </si>
  <si>
    <t>2.08</t>
  </si>
  <si>
    <t>2.09</t>
  </si>
  <si>
    <t>P.č</t>
  </si>
  <si>
    <t>Poz.</t>
  </si>
  <si>
    <t>2.15</t>
  </si>
  <si>
    <t>2.18</t>
  </si>
  <si>
    <t>2.20</t>
  </si>
  <si>
    <t>2.21</t>
  </si>
  <si>
    <t xml:space="preserve">        do obvodu 2630/ 40% tvarovek</t>
  </si>
  <si>
    <t xml:space="preserve">        do obvodu 1500/ 40% tvarovek</t>
  </si>
  <si>
    <t xml:space="preserve">        do obvodu 1050/ 40% tvarovek</t>
  </si>
  <si>
    <t xml:space="preserve">          do obvodu 2630/ 40% tvarovek</t>
  </si>
  <si>
    <t xml:space="preserve">          do obvodu 1890/ 40% tvarovek </t>
  </si>
  <si>
    <t xml:space="preserve">         do obvodu 3500/ 100% tvarovek</t>
  </si>
  <si>
    <t xml:space="preserve">         do obvodu 3500/ 40% tvarovek</t>
  </si>
  <si>
    <t>1</t>
  </si>
  <si>
    <t>2</t>
  </si>
  <si>
    <t>3</t>
  </si>
  <si>
    <t>4</t>
  </si>
  <si>
    <t>5</t>
  </si>
  <si>
    <t>6</t>
  </si>
  <si>
    <t>2.NP, D2-104, 5bm</t>
  </si>
  <si>
    <t>Izolace tepelné 40mm s povrchovou úpravou AL folií (plocha potrubí)
Veškeré přívodní potrubí a potrubí označené</t>
  </si>
  <si>
    <t>Izolace protipožární požární odolnost EI30 DP1 + povrchová úprava (plocha potrubí)
Označené potrubí</t>
  </si>
  <si>
    <t>Izolace tepelné 100mm s povrchovou úpravou vodotěsné oplechování(plocha potrubí)
Označené potrubí na střeše</t>
  </si>
  <si>
    <t>3.NP, D2-105, 48m2</t>
  </si>
  <si>
    <t>2.NP, D2-104, 37m2</t>
  </si>
  <si>
    <t>střecha, D2-106, 62m2</t>
  </si>
  <si>
    <t>Montáž zař.č. 1 vč. zaregulování:</t>
  </si>
  <si>
    <t>Požární větrání</t>
  </si>
  <si>
    <t>45</t>
  </si>
  <si>
    <t>Šikmý nástavec výfukový 500x500 se sítem</t>
  </si>
  <si>
    <t>1a.</t>
  </si>
  <si>
    <t>1a.01</t>
  </si>
  <si>
    <t xml:space="preserve"> - sada se solenoidovým a  expanzním ventilem</t>
  </si>
  <si>
    <t>1a.02</t>
  </si>
  <si>
    <t xml:space="preserve">Měděné potrubí vč.chladivové izolace  (pryžové s uzavřenými buňkami) </t>
  </si>
  <si>
    <r>
      <t xml:space="preserve"> f </t>
    </r>
    <r>
      <rPr>
        <sz val="10"/>
        <rFont val="Arial"/>
        <family val="2"/>
      </rPr>
      <t>9,5</t>
    </r>
  </si>
  <si>
    <t>Kabeláž mezi venkovní jednotkou, kominukačním modulem, solenoidovým ventilem, expanzním ventilem a příslušenstvím, dle schématu výrobce</t>
  </si>
  <si>
    <t>1a.03</t>
  </si>
  <si>
    <t>Materiál pro zhotovení závěsů, spojovací, těsnící a doplňkový materiál pro celkovou montáž zař.č. 1a</t>
  </si>
  <si>
    <t>Venkovní kondenzační jednotka invertor (zdroj chladu pro zař. č. 1), Qch=20kW, příkon 6,7kW, 400V, 11,5A, jištění max 30A,r ozměry: 950x330x1380; 110kg, 58dBA</t>
  </si>
  <si>
    <t xml:space="preserve"> - komunikační rozhraní pro řízení kondenzační jednotky /0 - 10V)</t>
  </si>
  <si>
    <r>
      <t xml:space="preserve"> f </t>
    </r>
    <r>
      <rPr>
        <sz val="10"/>
        <rFont val="Arial"/>
        <family val="2"/>
      </rPr>
      <t>25,4</t>
    </r>
  </si>
  <si>
    <t>Materiál pro zhotovení závěsů, spojovací, těsnící a doplňkový materiál pro celkovou montáž zař.č. 1</t>
  </si>
  <si>
    <t>Konzola pro osazení na střechu, nosnost 150 kg, s povrchovou úpravou do venkovního prostředí, a zajištění proti poškození hydroizolace</t>
  </si>
  <si>
    <r>
      <t xml:space="preserve">Pružná spojka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400 </t>
    </r>
  </si>
  <si>
    <r>
      <t xml:space="preserve">Krycí mřížka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400 </t>
    </r>
  </si>
  <si>
    <t>1a.04</t>
  </si>
  <si>
    <t>střecha, D2-106, 1+1+1+1ks</t>
  </si>
  <si>
    <t>střecha, D2-106,8+8bm</t>
  </si>
  <si>
    <t>střecha, D2-106, 20bm</t>
  </si>
  <si>
    <r>
      <t xml:space="preserve">Potrubní axiální ventilátor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400, 4100m3/hod, 390Pa, 1,1kW, 400V, proud 2,32A, váha 37kg s nastaveným úhlem lopatek (18°)</t>
    </r>
  </si>
  <si>
    <r>
      <t>Radiální ventilátor potrubní 600x300, 2500</t>
    </r>
    <r>
      <rPr>
        <sz val="10"/>
        <rFont val="Arial CE"/>
        <family val="0"/>
      </rPr>
      <t>m3/h, 365Pa, příkon: 1,26kW, 400V, krytí IP55, hmotnost: 32kg</t>
    </r>
  </si>
  <si>
    <t>Konzola pro osazení na střechu, nosnost 50 kg, s povrchovou úpravou do venkovního prostředí, a zajištění proti poškození hydroizolace</t>
  </si>
  <si>
    <t>střecha, D2-106, 2+2+2ks</t>
  </si>
  <si>
    <r>
      <t>Radiální ventilátor v izolované skříni 1400</t>
    </r>
    <r>
      <rPr>
        <sz val="10"/>
        <rFont val="Arial CE"/>
        <family val="0"/>
      </rPr>
      <t xml:space="preserve">m3/h, 160Pa, příkon:0,25kW, 230V krytí IP55, připojení </t>
    </r>
    <r>
      <rPr>
        <sz val="10"/>
        <rFont val="Symbol"/>
        <family val="1"/>
      </rPr>
      <t>f</t>
    </r>
    <r>
      <rPr>
        <sz val="10"/>
        <rFont val="Arial CE"/>
        <family val="0"/>
      </rPr>
      <t>355, hmotnost: 36kg, stříška pro osazení na střechu</t>
    </r>
  </si>
  <si>
    <r>
      <t xml:space="preserve">Pružná spojka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355</t>
    </r>
  </si>
  <si>
    <t>1PP, D2-102, 1+1+1ks</t>
  </si>
  <si>
    <t>1NP, D2-103, 1+2ks</t>
  </si>
  <si>
    <t>Tlumicí vložka 600x300</t>
  </si>
  <si>
    <r>
      <t xml:space="preserve">Radiální ventilátor do potrubí, </t>
    </r>
    <r>
      <rPr>
        <sz val="10"/>
        <rFont val="Symbol"/>
        <family val="1"/>
      </rPr>
      <t>f</t>
    </r>
    <r>
      <rPr>
        <sz val="10"/>
        <rFont val="Arial CE"/>
        <family val="0"/>
      </rPr>
      <t>355 1600m3/h, 190Pa, příkon :0,28kW, 230V, hmotnost:17kg</t>
    </r>
  </si>
  <si>
    <t>1PP, D2-102, 1ks</t>
  </si>
  <si>
    <r>
      <t xml:space="preserve">Radiální ventilátor do potrubí, </t>
    </r>
    <r>
      <rPr>
        <sz val="10"/>
        <rFont val="Symbol"/>
        <family val="1"/>
      </rPr>
      <t>f</t>
    </r>
    <r>
      <rPr>
        <sz val="10"/>
        <rFont val="Arial CE"/>
        <family val="0"/>
      </rPr>
      <t>200 600m3/h, 280Pa, příkon :0,28kW, 230V, hmotnost:17kg</t>
    </r>
  </si>
  <si>
    <t>3.NP, D2-105, 1ks</t>
  </si>
  <si>
    <t>Regulační klapka těsná 560x200 , servopohon s havarijní funkcí (zpětnou pružinou) 230V, při napětí otevřeno, při přerušení napětí zavřeno</t>
  </si>
  <si>
    <t>Protidešťová žaluzie AL 1000x450 se sítem a rámem do zdiva</t>
  </si>
  <si>
    <t>Protidešťová žaluzie AL 630x400 se sítem a rámem do zdiva</t>
  </si>
  <si>
    <r>
      <t xml:space="preserve">Protidešťová žaluzie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315 se sítem a rámem do zdiva</t>
    </r>
  </si>
  <si>
    <r>
      <t xml:space="preserve">Regulační klapka těsná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200 se servopohonem s vratnou pružinou</t>
    </r>
  </si>
  <si>
    <t>1NP, D2-103, 1ks</t>
  </si>
  <si>
    <t>Regulační klapka těsná 630x630, servopohon s havarijní funkcí (zpětnou pružinou) 230V, při napětí otevřeno, při přerušení napětí zavřeno</t>
  </si>
  <si>
    <t>Regulační klapka těsná 500x400, servopohon s havarijní funkcí (zpětnou pružinou) 230V, při napětí otevřeno, při přerušení napětí zavřeno</t>
  </si>
  <si>
    <t>Regulační klapka těsná 200x400 , servopohon s havarijní funkcí (zpětnou pružinou) 230V, při napětí otevřeno, při přerušení napětí zavřeno</t>
  </si>
  <si>
    <t>Regulační klapka těsná 400x200 ,servopohon s havarijní funkcí (zpětnou pružinou) 230V, při napětí otevřeno, při přerušení napětí zavřeno</t>
  </si>
  <si>
    <r>
      <t xml:space="preserve">Regulační klapka těsná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315  ,servopohon s havarijní funkcí (zpětnou pružinou) 230V, při napětí otevřeno, při přerušení napětí zavřeno</t>
    </r>
  </si>
  <si>
    <r>
      <t xml:space="preserve">Regulační klapka těsná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200  ,servopohon s havarijní funkcí (zpětnou pružinou) 230V, při napětí otevřeno, při přerušení napětí zavřeno</t>
    </r>
  </si>
  <si>
    <t>Regulační klapka těsná 630x250 , servopohon s havarijní funkcí (zpětnou pružinou) 230V, při napětí otevřeno, při přerušení napětí zavřeno</t>
  </si>
  <si>
    <t>1.NP, D2-103, 12ks</t>
  </si>
  <si>
    <t>Regulační klapka těsná 500x250 , servopohon s havarijní funkcí (zpětnou pružinou) 230V, při napětí otevřeno, při přerušení napětí zavřeno</t>
  </si>
  <si>
    <t>1.NP, D2-103, 1ks</t>
  </si>
  <si>
    <t>Regulační klapka těsná 400x400, servopohon s havarijní funkcí (zpětnou pružinou) 230V, při napětí otevřeno, při přerušení napětí zavřeno</t>
  </si>
  <si>
    <t>Regulační klapka těsná 400x400, ruční</t>
  </si>
  <si>
    <t>Regulační klapka těsná 500x250, ruční</t>
  </si>
  <si>
    <t>3.NP, D2-105, 2ks</t>
  </si>
  <si>
    <t>Vyústka čtyřhranná komfortní 560x200, jednořadá, bez regulace</t>
  </si>
  <si>
    <t>Mřížka krycí 630x250</t>
  </si>
  <si>
    <t>1.NP, D2-1035, 2ks</t>
  </si>
  <si>
    <t>1.PP, D2-103, 1ks</t>
  </si>
  <si>
    <t>Mřížka krycí 500x315</t>
  </si>
  <si>
    <r>
      <t xml:space="preserve">Zvukotlumící ohebná hadice </t>
    </r>
    <r>
      <rPr>
        <sz val="10"/>
        <rFont val="Symbol"/>
        <family val="1"/>
      </rPr>
      <t>f</t>
    </r>
    <r>
      <rPr>
        <sz val="10"/>
        <rFont val="Arial CE"/>
        <family val="0"/>
      </rPr>
      <t>355, vícevrstvý AL, izolace 25mm</t>
    </r>
  </si>
  <si>
    <t>1.PP, D2-103, 3bm</t>
  </si>
  <si>
    <t>2.NP, D2-1045, 2bm</t>
  </si>
  <si>
    <t>Šikmý nástavec výfukový 630x750 se sítem</t>
  </si>
  <si>
    <r>
      <t>Výfuková hlavice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250</t>
    </r>
  </si>
  <si>
    <r>
      <t>Výfuková hlavice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125</t>
    </r>
  </si>
  <si>
    <r>
      <t>Šikmý nástavec výfukový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355 se sítem</t>
    </r>
  </si>
  <si>
    <t>1.PP, D2-103, 5bm</t>
  </si>
  <si>
    <t>1.PP, D2-103,16bm</t>
  </si>
  <si>
    <t>2.34</t>
  </si>
  <si>
    <t>1.PP, D2-103, 2bm</t>
  </si>
  <si>
    <t>1.PP, D2-103, 1bm</t>
  </si>
  <si>
    <t>2. NP, D2-104, 10kg</t>
  </si>
  <si>
    <t>střecha, D2-106, 30kg</t>
  </si>
  <si>
    <t>1. NP, D2-103, 20kg</t>
  </si>
  <si>
    <t>3. NP, D2-105, 15kg</t>
  </si>
  <si>
    <t>1. PP, D2-102, 20kg</t>
  </si>
  <si>
    <t>2.35</t>
  </si>
  <si>
    <t xml:space="preserve">Montáž 1a vč. kabeláže, zprovoznění a zaregulování </t>
  </si>
  <si>
    <t>Montáž zař.č. 2 vč. zaregulování:</t>
  </si>
  <si>
    <t>3. NP, D2-105,5m2</t>
  </si>
  <si>
    <t>2.36</t>
  </si>
  <si>
    <t>1.NP, D2-1045, 36bm</t>
  </si>
  <si>
    <t>1. NP, D2-103, 60m2</t>
  </si>
  <si>
    <t>1. PP, D2-102, 23kg</t>
  </si>
  <si>
    <t>Izolace tepelné 100mm s povrchovou úpravou vodotěsné oplechování(plocha potrubí)
veškeré potrubí na střeše</t>
  </si>
  <si>
    <t>1.36</t>
  </si>
  <si>
    <t>střecha, D2-106, 10m2</t>
  </si>
  <si>
    <t>2.37</t>
  </si>
  <si>
    <t>2.38</t>
  </si>
  <si>
    <t>Zdroj chladu pro zař. č. 1</t>
  </si>
  <si>
    <t>Klimatizace 2.NP -3.NP</t>
  </si>
  <si>
    <t>Infra ovladač</t>
  </si>
  <si>
    <t>Měděné potrubí vč. i pryžové izolace s uzavřenými buňkami</t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</si>
  <si>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19,1</t>
    </r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</si>
  <si>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15,9</t>
    </r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</si>
  <si>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12,7</t>
    </r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</si>
  <si>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9,5</t>
    </r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</si>
  <si>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6,4</t>
    </r>
  </si>
  <si>
    <t>Doplnění hladiva R 410A</t>
  </si>
  <si>
    <t>Kabelové propojení mezi venkovní a vnitřními jednotkami komunikačním kabelem - dle výrobce jednotek</t>
  </si>
  <si>
    <t>Systém s proměnným průtokem chladiva skládající se z  1ks venkovní kondenzační jednotky a 18 ks vnitřních výparníkových jednotek.</t>
  </si>
  <si>
    <t>3a</t>
  </si>
  <si>
    <t>pracovní rozsah: chlazení -5 až +43°C, vytápění -20 až 15,5°C rozměry: 1680x930x765, hmotnost: 240kg, hluk: 61 dBA</t>
  </si>
  <si>
    <t>3a.01</t>
  </si>
  <si>
    <t>Konzola pro osazení na střechu, nosnost2 50 kg, s povrchovou úpravou do venkovního prostředí, a zajištění proti poškození hydroizolace</t>
  </si>
  <si>
    <t>Vnitřní kanálová jednotka do podhledu, 230V  Qch=2,2 kW, ext. tlak 30Pa, rozměry. 750x620x200,  hmotnost: 22kg, 33/27dBA
vč. čerpadla kondenzátu</t>
  </si>
  <si>
    <t>3a.02</t>
  </si>
  <si>
    <t>3a.03</t>
  </si>
  <si>
    <t>3a.04</t>
  </si>
  <si>
    <t>Vnitřní kazetová jednotka čtyřstranná, 230V  Qch=2,2 kW, vč. dekoračního panelu, do rastru podhledu 600x600 výška 260,  hmotnost: 15,5kg, 35/25,5dBA
vč. čerpadla kondenzátu</t>
  </si>
  <si>
    <t>3a.05</t>
  </si>
  <si>
    <t>3a.06</t>
  </si>
  <si>
    <t>Vnitřní nástěnná jednotka, 230V  Qch=2,8 kW, rozměry: 238x795x290,  hmotnost: 11kg, 36/29dBA</t>
  </si>
  <si>
    <t>3a.07</t>
  </si>
  <si>
    <t>adaptér pro ovlládání systému 3a pomocí MaR pomocí beznapěťového kontaktu vč signalizace poruchy 
osazena v jednoce v m.č.348</t>
  </si>
  <si>
    <t>Vnitřní nástěnná jednotka, 230V  Qch=1,7 kW, rozměry: 238x795x290,  hmotnost: 11kg, 34/29dBA</t>
  </si>
  <si>
    <t>Vnitřní nástěnná jednotka, 230V  Qch=2,2 kW, rozměry: 238x795x290,  hmotnost: 11kg, 35/29dBA</t>
  </si>
  <si>
    <t>Speciální odbočka měděného potrubí pro chladící výkon nad 30kW</t>
  </si>
  <si>
    <t>Speciální odbočka měděného potrubí pro chladící výkon do 30kW</t>
  </si>
  <si>
    <t>Speciální odbočka měděného potrubí pro chladící výkon do 24kW</t>
  </si>
  <si>
    <t>3b</t>
  </si>
  <si>
    <t>3b.01</t>
  </si>
  <si>
    <t>Vnitřní kazetová jednotka čtyřstranná, 230V  Qch=5,6 kW, vč. dekoračního panelu, do rastru podhledu 600x600 výška 260,  hmotnost: 15,5kg, 35/25,5dBA
vč. čerpadla kondenzátu</t>
  </si>
  <si>
    <t>adaptér pro ovlládání systému 3b pomocí MaR pomocí beznapěťového kontaktu vč signalizace poruchy 
osazena v jednoce v m.č.361</t>
  </si>
  <si>
    <t>Montáž zař.č.3 vč.  kabeláže a zprovoznění</t>
  </si>
  <si>
    <t>Chlazení technických místností</t>
  </si>
  <si>
    <t xml:space="preserve">Montážní a pomocný mat. </t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</si>
  <si>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6,35</t>
    </r>
  </si>
  <si>
    <t>13.11</t>
  </si>
  <si>
    <t>5.</t>
  </si>
  <si>
    <t>Demontáže a úpravy</t>
  </si>
  <si>
    <t>Zkoušky a zaregulování</t>
  </si>
  <si>
    <t>Základní zkoušky</t>
  </si>
  <si>
    <t>hod</t>
  </si>
  <si>
    <t>Obsah zkoušek:</t>
  </si>
  <si>
    <t>Zajištění podmínek pro montážní zkoušky</t>
  </si>
  <si>
    <t>-elektrické připojení hnacích agregátů vzduchotechnického zařízení</t>
  </si>
  <si>
    <t>-spuštění a vypojení zařízení oprávněným pracovníkem předmětné profese ustanoveným -objednatelem, a to v rozsahu potřebném pro provedení zkoušek</t>
  </si>
  <si>
    <t>-funkční výstupy systému MaR (vyzkoušení se provádí s vypnutým systémem MaR)</t>
  </si>
  <si>
    <t>-zabezpečení přístupnosti zařízení regulačních prvků</t>
  </si>
  <si>
    <t>-elektrický příkon v rozsahu uvedeném v projektové dokumentaci</t>
  </si>
  <si>
    <t>Montážní zkoušky</t>
  </si>
  <si>
    <t>Kontrola kompletnosti zařízení podle PD včetně souvisejících profesí</t>
  </si>
  <si>
    <t>-blokování zařízení při kontrole opravách a údržbě</t>
  </si>
  <si>
    <t>-kontrola jednotlivých komor zařízení před uvedením zařízení do chodu</t>
  </si>
  <si>
    <t>-kontrola kompletnosti a úplnosti vnějších povrchových úprav zařízení a jeho části</t>
  </si>
  <si>
    <t>-kontrola montážně - údržbářských prostorů pro zařízení</t>
  </si>
  <si>
    <t xml:space="preserve">-kontrola prostorů strojoven před uvedením zařízení do chodu </t>
  </si>
  <si>
    <t xml:space="preserve">-kontrola provedení a úplnosti bezpečnostních a výstražných  označení </t>
  </si>
  <si>
    <t>-kontrola provedení a úplnosti tepelných izolací</t>
  </si>
  <si>
    <t>-kontrola provedení a úplnosti případných protipožárních izolací</t>
  </si>
  <si>
    <t>-kontrola provedení prostupů vzduchotechnického potrubí stavebními konstrukcí</t>
  </si>
  <si>
    <t>-kontrola přístupnosti regulačních prvků</t>
  </si>
  <si>
    <t>-kontrola štítkových údajů zařízení a jeho části podle projektové dokumentace</t>
  </si>
  <si>
    <t>-kontrola větraných prostorů před uvedením zařízení do chodu</t>
  </si>
  <si>
    <t>Ventilátory</t>
  </si>
  <si>
    <t xml:space="preserve">-kontrola odstranění transportních aretací </t>
  </si>
  <si>
    <t xml:space="preserve">-kontrola volného otáčení rotujících části </t>
  </si>
  <si>
    <t>-kontrola dotáhnutí všech spojů</t>
  </si>
  <si>
    <t>-kontrola náběhu a napnutí klínových řemenů</t>
  </si>
  <si>
    <t>-kontrola promazání ložisek a  stavu náplní mazadel všech mazaných části</t>
  </si>
  <si>
    <t>-kontrola stavu pružného uložení  (izolátorů chvění)</t>
  </si>
  <si>
    <t>-kontrola pružných nástavců</t>
  </si>
  <si>
    <t>-kontrola ochranných krytů vnějších rotujících částí</t>
  </si>
  <si>
    <t>-kontrola vodorovného uložení ventilátor. soustrojí na základech a konstrukcích</t>
  </si>
  <si>
    <t>Zkoušky chodu</t>
  </si>
  <si>
    <t xml:space="preserve">Ověření schopnosti dlouhodobého provozu zařízení </t>
  </si>
  <si>
    <t>Zkouškám předchází uvedení zařízení do provozu, nebo je jejich součástí.</t>
  </si>
  <si>
    <t>Zkouška se provádí dle dohodnutých kritérií – minimálně 48 hodin nepřetržitého chodu.</t>
  </si>
  <si>
    <t>Zaregulování</t>
  </si>
  <si>
    <t>Ventilátory, jednotky</t>
  </si>
  <si>
    <t>Měření a zaregulování průtoků vzduchu – přiváděného, odváděného, cirkulačního</t>
  </si>
  <si>
    <t>Potrubní rovody, distribuční elementy</t>
  </si>
  <si>
    <t>Měření a zaregulování průtoků vzduchu ve všech potrubních úsecích</t>
  </si>
  <si>
    <t>Měření a zaregulování průtoků vzduchu na všech distribučních elementech ( vyústkách)</t>
  </si>
  <si>
    <t>Zaškolení obsluhy</t>
  </si>
  <si>
    <t>Zaškolení obsluhy a údržby
Jeden pracovník 6hod</t>
  </si>
  <si>
    <t>-zaškolení pro ovládání zařízení</t>
  </si>
  <si>
    <t>-zaškolení  pro  údržbu zařízení</t>
  </si>
  <si>
    <t>- předání písemných pokynů a předpisů pro provoz zařízení, které dodává výrobce</t>
  </si>
  <si>
    <t>- vyhotovení protokolu o zaškolení obsluhy</t>
  </si>
  <si>
    <t>Zkoušky a zaškolení obsluhy celkem:</t>
  </si>
  <si>
    <t>Základní zkoušky jsou součástí  dokončení a předání díla. Zkoušky se dokladují formou písemného protokolu obsahující veškeré projektované, zkoušené a naměřené údaje.
Dva pracovníci á 8hod</t>
  </si>
  <si>
    <t>Montáž zař.č.4 vč.  kabeláže a zprovoznění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</si>
  <si>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</si>
  <si>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</si>
  <si>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</si>
  <si>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</si>
  <si>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</si>
  <si>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</si>
  <si>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</si>
  <si>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</si>
  <si>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</si>
  <si>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</si>
  <si>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</si>
  <si>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</si>
  <si>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</si>
  <si>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</si>
  <si>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</si>
  <si>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</si>
  <si>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</si>
  <si>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</si>
  <si>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</si>
  <si>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</si>
  <si>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</si>
  <si>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</si>
  <si>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</si>
  <si>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</si>
  <si>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</si>
  <si>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</si>
  <si>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</si>
  <si>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</si>
  <si>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</si>
  <si>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</si>
  <si>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</si>
  <si>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</si>
  <si>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</si>
  <si>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</si>
  <si>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</si>
  <si>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</si>
  <si>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</si>
  <si>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</si>
  <si>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</si>
  <si>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</si>
  <si>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</si>
  <si>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</si>
  <si>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</si>
  <si>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</si>
  <si>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</si>
  <si>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</si>
  <si>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</si>
  <si>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</si>
  <si>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</si>
  <si>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</si>
  <si>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</si>
  <si>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</si>
  <si>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</si>
  <si>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85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</si>
  <si>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</si>
  <si>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</si>
  <si>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</si>
  <si>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</si>
  <si>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</si>
  <si>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</si>
  <si>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</si>
  <si>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</si>
  <si>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</si>
  <si>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</si>
  <si>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</si>
  <si>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</si>
  <si>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</si>
  <si>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</si>
  <si>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</si>
  <si>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</si>
  <si>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</si>
  <si>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</si>
  <si>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</si>
  <si>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</si>
  <si>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</si>
  <si>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</si>
  <si>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</si>
  <si>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</si>
  <si>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</si>
  <si>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</si>
  <si>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</si>
  <si>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</si>
  <si>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</si>
  <si>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</si>
  <si>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</si>
  <si>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</si>
  <si>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</si>
  <si>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</si>
  <si>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</si>
  <si>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</si>
  <si>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</si>
  <si>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</si>
  <si>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</si>
  <si>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</si>
  <si>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</si>
  <si>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</si>
  <si>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</si>
  <si>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</si>
  <si>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</si>
  <si>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</si>
  <si>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</si>
  <si>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124</t>
  </si>
  <si>
    <t>125</t>
  </si>
  <si>
    <t>126</t>
  </si>
  <si>
    <t>274</t>
  </si>
  <si>
    <t>275</t>
  </si>
  <si>
    <t>276</t>
  </si>
  <si>
    <t>277</t>
  </si>
  <si>
    <t>278</t>
  </si>
  <si>
    <t>279</t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</si>
  <si>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125, 40% tvarovek</t>
    </r>
  </si>
  <si>
    <t xml:space="preserve">        do obvodu 1890/40% tvarovek </t>
  </si>
  <si>
    <t>střecha, D2-106, 1ks</t>
  </si>
  <si>
    <t>střecha, D2-106, 2m2</t>
  </si>
  <si>
    <t>střecha, D2-106, 2ks</t>
  </si>
  <si>
    <t>Protidešťová žaluzie AL 800x400 se sítem a rámem do potrubí</t>
  </si>
  <si>
    <t xml:space="preserve">Požární klapka EI90 400x450, spouštění na servopohon s havarijní funkcí (zpětnou pružinou) 24V, při napětí otevřeno, při přerušení napětí zavřeno,  ovládá EPS, koncový spinač </t>
  </si>
  <si>
    <t xml:space="preserve">Požární klapka EI90 315x200, spouštění na servopohon s havarijní funkcí (zpětnou pružinou) 24V, při napětí otevřeno, při přerušení napětí zavřeno,  ovládá EPS, koncový spinač </t>
  </si>
  <si>
    <t>3.NP, D2-105- 2ks</t>
  </si>
  <si>
    <t>2.NP, D2-104- 2ks</t>
  </si>
  <si>
    <r>
      <t xml:space="preserve">Požární klapka EI90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200, spouštění na servopohon s havarijní funkcí (zpětnou pružinou) 24V, při napětí otevřeno, při přerušení napětí zavřeno,  ovládá EPS, koncový spinač </t>
    </r>
  </si>
  <si>
    <t>2.NP, D2-104- 1ks</t>
  </si>
  <si>
    <r>
      <t xml:space="preserve">Požární klapka EI90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160, spouštění na servopohon s havarijní funkcí (zpětnou pružinou) 24V, při napětí otevřeno, při přerušení napětí zavřeno,  ovládá EPS, koncový spinač </t>
    </r>
  </si>
  <si>
    <t>1.06</t>
  </si>
  <si>
    <t>Tlumič hluku buňkový 500 x 500 x 2000 náběh, výběh, hygienické prov. s děrovaným plechem</t>
  </si>
  <si>
    <t xml:space="preserve">PUR elastomer - míchaný buňkový antivybrační polyuretan 20mm pro podložení nožek </t>
  </si>
  <si>
    <t>3.NP, D2-105- 3ks</t>
  </si>
  <si>
    <r>
      <t xml:space="preserve">Výřivá vyústka přivodní, regulace výtoku 24lamel, s instal. krabicí 600x600, 200 - 660m3/h, s horizontálním vstupem;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</t>
    </r>
    <r>
      <rPr>
        <sz val="10"/>
        <rFont val="Arial"/>
        <family val="2"/>
      </rPr>
      <t>250 s regulační klapkou, výška 350mm</t>
    </r>
  </si>
  <si>
    <r>
      <t xml:space="preserve">Výřivá vyústka přivodní, regulace výtoku 48lamel, s instal. krabicí 600x600, 360 - 850m3/h, s horizontálním vstupem;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</t>
    </r>
    <r>
      <rPr>
        <sz val="10"/>
        <rFont val="Arial"/>
        <family val="2"/>
      </rPr>
      <t>250 s regulační klapkou, výška 350mm</t>
    </r>
  </si>
  <si>
    <r>
      <t xml:space="preserve">Výřivá vyústka přivodní, regulace výtoku 16lamel, s instal. krabicí 600x600, 100 - 320m3/h, s horizontálním vstupem;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</t>
    </r>
    <r>
      <rPr>
        <sz val="10"/>
        <rFont val="Arial"/>
        <family val="2"/>
      </rPr>
      <t>200 s regulační klapkou, výška 300mm</t>
    </r>
  </si>
  <si>
    <r>
      <t xml:space="preserve">Výřivá vyústka přivodní, regulace výtoku 16lamel, s instal. Krabicí 4300x400, 70 - 180m3/h, s horizontálním vstupem;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</t>
    </r>
    <r>
      <rPr>
        <sz val="10"/>
        <rFont val="Arial"/>
        <family val="2"/>
      </rPr>
      <t>200 s regulační klapkou, výška 300mm</t>
    </r>
  </si>
  <si>
    <r>
      <t xml:space="preserve">Výřivá vyústka přivodní, regulace výtoku16lamel, s instal. Krabicí 300x300, 70 - 180m3/h, s horizontálním vstupem;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</t>
    </r>
    <r>
      <rPr>
        <sz val="10"/>
        <rFont val="Arial"/>
        <family val="2"/>
      </rPr>
      <t>160 s regulační klapkou, výška 290mm</t>
    </r>
  </si>
  <si>
    <t>2.NP, D2-104, 1ks</t>
  </si>
  <si>
    <t>3.NP, D2-105,  2ks</t>
  </si>
  <si>
    <t>2.NP, D2-104, 2ks</t>
  </si>
  <si>
    <t>2.NP, D2-104, 3ks+ 3ks</t>
  </si>
  <si>
    <t>3.NP, D2-105, 18ks+ 18ks</t>
  </si>
  <si>
    <t>3.NP, D2-105, 5ks+ 5ks</t>
  </si>
  <si>
    <t>2.NP, D2-104, 14ks+ 14ks</t>
  </si>
  <si>
    <r>
      <t xml:space="preserve">Talířový ventil kovový  </t>
    </r>
    <r>
      <rPr>
        <sz val="10"/>
        <rFont val="Symbol"/>
        <family val="1"/>
      </rPr>
      <t>f</t>
    </r>
    <r>
      <rPr>
        <sz val="10"/>
        <rFont val="Arial"/>
        <family val="2"/>
      </rPr>
      <t>100, odvodní</t>
    </r>
  </si>
  <si>
    <r>
      <t xml:space="preserve">Mont. kroužek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100 (do sádrokartonu)</t>
    </r>
  </si>
  <si>
    <t>2.NP, D2-104, 4ks+ 4ks</t>
  </si>
  <si>
    <t>3.NP, D2-105, 8ks+ 8sbm</t>
  </si>
  <si>
    <t>3.NP, D2-105, 6bm</t>
  </si>
  <si>
    <t>3.NP, D2-105, 7bm</t>
  </si>
  <si>
    <t>2.NP, D2-104, 8bm</t>
  </si>
  <si>
    <t>3.NP, D2-105, 30bm</t>
  </si>
  <si>
    <t>2.NP, D2-104, 10bm</t>
  </si>
  <si>
    <r>
      <t xml:space="preserve">Zvukotlumící ohebná hadic </t>
    </r>
    <r>
      <rPr>
        <sz val="10"/>
        <rFont val="Symbol"/>
        <family val="1"/>
      </rPr>
      <t>f</t>
    </r>
    <r>
      <rPr>
        <sz val="10"/>
        <rFont val="Arial CE"/>
        <family val="0"/>
      </rPr>
      <t>125, vícevrstvý AL, izolace 25mm</t>
    </r>
  </si>
  <si>
    <t>3.NP, D2-105, 8bm</t>
  </si>
  <si>
    <t>2.NP, D2-104, 20bm</t>
  </si>
  <si>
    <r>
      <t xml:space="preserve">Zvukotlumící ohebná hadic </t>
    </r>
    <r>
      <rPr>
        <sz val="10"/>
        <rFont val="Symbol"/>
        <family val="1"/>
      </rPr>
      <t>f</t>
    </r>
    <r>
      <rPr>
        <sz val="10"/>
        <rFont val="Arial CE"/>
        <family val="0"/>
      </rPr>
      <t>100, vícevrstvý AL, izolace 25mm</t>
    </r>
  </si>
  <si>
    <t>3.NP, D2-105, 15bm</t>
  </si>
  <si>
    <t>2.NP, D2-104, 7bm</t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</si>
  <si>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250, 20% tvarovek</t>
    </r>
  </si>
  <si>
    <t>2.NP, D2-104, 38bm</t>
  </si>
  <si>
    <t>3.NP, D2-105, 5bm</t>
  </si>
  <si>
    <t>2.NP, D2-104, 15bm</t>
  </si>
  <si>
    <r>
      <t>Nástavec kruhový na hranaté potrubí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200/ 80</t>
    </r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</si>
  <si>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100, 40% tvarovek</t>
    </r>
  </si>
  <si>
    <r>
      <t>Nástavec kruhový na hranaté potrubí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250/ 80</t>
    </r>
  </si>
  <si>
    <t>3.NP, D2-105, 5ks</t>
  </si>
  <si>
    <t>3.NP, D2-105,2ks</t>
  </si>
  <si>
    <r>
      <t>Nástavec kruhový na hranaté potrubí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160/ 80</t>
    </r>
  </si>
  <si>
    <t>3.NP, D2-105, 12ks</t>
  </si>
  <si>
    <t>2.NP, D2-104, 3ks</t>
  </si>
  <si>
    <r>
      <t>Nástavec kruhový na hranaté potrubí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125/ 80</t>
    </r>
  </si>
  <si>
    <t>3.NP, D2-105, 6ks</t>
  </si>
  <si>
    <r>
      <t>Nástavec kruhový na hranaté potrubí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100/ 80</t>
    </r>
  </si>
  <si>
    <t>střecha, D2-106, 3bm</t>
  </si>
  <si>
    <t>střecha, D2-106, 5bm</t>
  </si>
  <si>
    <t>3.NP, D2-105, 3bm</t>
  </si>
  <si>
    <t>3.NP, D2-105, 56bm</t>
  </si>
  <si>
    <t>3.NP, D2-105, 23bm</t>
  </si>
  <si>
    <t xml:space="preserve">         do obvodu 650/ 40% tvarovek</t>
  </si>
  <si>
    <t>2.NP, D2-104, 11bm</t>
  </si>
  <si>
    <t>2.NP, D2-104, 18bm</t>
  </si>
  <si>
    <t>3.NP, D2-105, 11bm</t>
  </si>
  <si>
    <t>střecha, D2-106, 40kg</t>
  </si>
  <si>
    <t>3.NP, D2-105, 55bm</t>
  </si>
  <si>
    <t>2.NP, D2-104, 45bm</t>
  </si>
  <si>
    <t>Kabel od venkovní k vnitřní jednotce, dle typu zař.</t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</si>
  <si>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315, 40% tvarovek</t>
    </r>
  </si>
  <si>
    <r>
      <t xml:space="preserve">Talířový ventil kovový  </t>
    </r>
    <r>
      <rPr>
        <sz val="10"/>
        <rFont val="Symbol"/>
        <family val="1"/>
      </rPr>
      <t>f</t>
    </r>
    <r>
      <rPr>
        <sz val="10"/>
        <rFont val="Arial"/>
        <family val="2"/>
      </rPr>
      <t>160, odvodní</t>
    </r>
  </si>
  <si>
    <r>
      <t xml:space="preserve">Talířový ventil kovový  </t>
    </r>
    <r>
      <rPr>
        <sz val="10"/>
        <rFont val="Symbol"/>
        <family val="1"/>
      </rPr>
      <t>f</t>
    </r>
    <r>
      <rPr>
        <sz val="10"/>
        <rFont val="Arial"/>
        <family val="2"/>
      </rPr>
      <t>125, odvodní</t>
    </r>
  </si>
  <si>
    <r>
      <t xml:space="preserve">Stavba: </t>
    </r>
    <r>
      <rPr>
        <i/>
        <sz val="10"/>
        <rFont val="Arial CE"/>
        <family val="0"/>
      </rPr>
      <t xml:space="preserve">Rekonstrukce pavilonu psychiatrie NsP Havířov, p.o.
</t>
    </r>
  </si>
  <si>
    <r>
      <t>Objekt:</t>
    </r>
    <r>
      <rPr>
        <i/>
        <sz val="10"/>
        <rFont val="Arial CE"/>
        <family val="0"/>
      </rPr>
      <t xml:space="preserve"> PS 01 - Vzduchotechnika a chlazení</t>
    </r>
  </si>
  <si>
    <t>PS 01 - Vzduchotechnika a chlazení</t>
  </si>
  <si>
    <t>MEDICOPROJECT, s.r.o.</t>
  </si>
  <si>
    <t>Rekonstrukce pavilonu psychiatrie NsP Havířov, p.o.</t>
  </si>
  <si>
    <t>D.2 - Vzduchotechnika</t>
  </si>
  <si>
    <t>D.2 Vzduchotechnika a chlazení</t>
  </si>
  <si>
    <t>Větrání chodeb a zázemí 2 a 3.NP</t>
  </si>
  <si>
    <t>32</t>
  </si>
  <si>
    <t>16</t>
  </si>
  <si>
    <t>Dodávka včetně montáže</t>
  </si>
  <si>
    <t>1.03</t>
  </si>
  <si>
    <t>1.04</t>
  </si>
  <si>
    <t>1.05</t>
  </si>
  <si>
    <t>1.07</t>
  </si>
  <si>
    <t>1.10</t>
  </si>
  <si>
    <t>1.11</t>
  </si>
  <si>
    <t>1.12</t>
  </si>
  <si>
    <t>1.13</t>
  </si>
  <si>
    <t>1.14</t>
  </si>
  <si>
    <t>bm</t>
  </si>
  <si>
    <t xml:space="preserve">Přívodní potrubí ocelové čtyřhranné sk.I  </t>
  </si>
  <si>
    <t xml:space="preserve">         do obvodu 2630/ 40% tvarovek</t>
  </si>
  <si>
    <t xml:space="preserve">         do obvodu 1890/ 40% tvarovek </t>
  </si>
  <si>
    <t xml:space="preserve">Odvodní potrubí ocelové čtyřhranné sk.I  </t>
  </si>
  <si>
    <t xml:space="preserve">Montážní, spojovací a těsnicí mat. </t>
  </si>
  <si>
    <t>2.01</t>
  </si>
  <si>
    <t>2.03</t>
  </si>
  <si>
    <t>2.04</t>
  </si>
  <si>
    <t>2.05</t>
  </si>
  <si>
    <t>2.06</t>
  </si>
  <si>
    <t>2.07</t>
  </si>
  <si>
    <t>2.11</t>
  </si>
  <si>
    <t>2.12</t>
  </si>
  <si>
    <t>2.13</t>
  </si>
  <si>
    <t>2.14</t>
  </si>
  <si>
    <t>2.16</t>
  </si>
  <si>
    <t>2.17</t>
  </si>
  <si>
    <t xml:space="preserve">         do obvodu 1500/ 40% tvarovek</t>
  </si>
  <si>
    <t>Měděné potrubí vč. izolace armaflex (pryžové s uzavřenými buňkami) vč. Komunikačního kabelu</t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</si>
  <si>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200, 40% tvarovek</t>
    </r>
  </si>
  <si>
    <t>Protipožární ucpávky</t>
  </si>
  <si>
    <t>Jan Leznar</t>
  </si>
  <si>
    <t>1.01</t>
  </si>
  <si>
    <t>ks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</si>
  <si>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</si>
  <si>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</si>
  <si>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</si>
  <si>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</si>
  <si>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</si>
  <si>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</si>
  <si>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</si>
  <si>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</si>
  <si>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</si>
  <si>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</si>
  <si>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</si>
  <si>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</si>
  <si>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</si>
  <si>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</si>
  <si>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</si>
  <si>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</si>
  <si>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</si>
  <si>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</si>
  <si>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</si>
  <si>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</si>
  <si>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</si>
  <si>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</si>
  <si>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</si>
  <si>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</si>
  <si>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</si>
  <si>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</si>
  <si>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</si>
  <si>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</si>
  <si>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</si>
  <si>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</si>
  <si>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</si>
  <si>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</si>
  <si>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</si>
  <si>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</si>
  <si>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</si>
  <si>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</si>
  <si>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</si>
  <si>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</si>
  <si>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</si>
  <si>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</si>
  <si>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</si>
  <si>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</si>
  <si>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</si>
  <si>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</si>
  <si>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HSV</t>
  </si>
  <si>
    <t>PSV</t>
  </si>
  <si>
    <t>Dodávka</t>
  </si>
  <si>
    <t>Montáž</t>
  </si>
  <si>
    <t>CELKEM  OBJEKT</t>
  </si>
  <si>
    <t>m2</t>
  </si>
  <si>
    <t>kg</t>
  </si>
  <si>
    <t>Dodávka :</t>
  </si>
  <si>
    <t>Izolace:</t>
  </si>
  <si>
    <t>MJ</t>
  </si>
  <si>
    <t>cena / MJ</t>
  </si>
  <si>
    <t>celkem (Kč)</t>
  </si>
  <si>
    <t>Název položky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</si>
  <si>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</si>
  <si>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</si>
  <si>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</si>
  <si>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</si>
  <si>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</si>
  <si>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</si>
  <si>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</si>
  <si>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Stavební díl</t>
  </si>
  <si>
    <t>2.</t>
  </si>
  <si>
    <t>1.</t>
  </si>
  <si>
    <t>7.</t>
  </si>
  <si>
    <t>Kontrolní součet</t>
  </si>
  <si>
    <t>Celkem</t>
  </si>
  <si>
    <t>REKAPITULACE  VZDUCHOTECHNIKY</t>
  </si>
  <si>
    <t>2.19</t>
  </si>
  <si>
    <t>1.25</t>
  </si>
  <si>
    <t>1.26</t>
  </si>
  <si>
    <t>1.27</t>
  </si>
  <si>
    <t>1.24</t>
  </si>
  <si>
    <t>1.23</t>
  </si>
  <si>
    <t>1.21</t>
  </si>
  <si>
    <t>počet</t>
  </si>
  <si>
    <r>
      <t xml:space="preserve">Mont. kroužek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160 (do sádrokartonu)</t>
    </r>
  </si>
  <si>
    <r>
      <t xml:space="preserve">Mont. kroužek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125 (do sádrokartonu)</t>
    </r>
  </si>
  <si>
    <t>1.15</t>
  </si>
  <si>
    <t>1.16</t>
  </si>
  <si>
    <t xml:space="preserve">         do obvodu 1050/ 40% tvarovek</t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</si>
  <si>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160, 40% tvarovek</t>
    </r>
  </si>
  <si>
    <t>1.20</t>
  </si>
  <si>
    <t>1.29</t>
  </si>
  <si>
    <t>2.10</t>
  </si>
  <si>
    <t>1.30</t>
  </si>
  <si>
    <t>1.31</t>
  </si>
  <si>
    <t>1.32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</si>
  <si>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</si>
  <si>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</si>
  <si>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</si>
  <si>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</si>
  <si>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</si>
  <si>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</si>
  <si>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</si>
  <si>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</si>
  <si>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</si>
  <si>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</si>
  <si>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</si>
  <si>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</si>
  <si>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1.02</t>
  </si>
  <si>
    <t>2.NP, D2.01.02-103 - 10bm</t>
  </si>
  <si>
    <t>65</t>
  </si>
  <si>
    <t>386</t>
  </si>
  <si>
    <t>387</t>
  </si>
  <si>
    <t>1.08</t>
  </si>
  <si>
    <t>1.09</t>
  </si>
  <si>
    <t>1.17</t>
  </si>
  <si>
    <t>1.19</t>
  </si>
  <si>
    <t>1.18</t>
  </si>
  <si>
    <r>
      <t xml:space="preserve">Zvukotlumící ohebná hadice </t>
    </r>
    <r>
      <rPr>
        <sz val="10"/>
        <rFont val="Symbol"/>
        <family val="1"/>
      </rPr>
      <t>f</t>
    </r>
    <r>
      <rPr>
        <sz val="10"/>
        <rFont val="Arial CE"/>
        <family val="0"/>
      </rPr>
      <t>200, vícevrstvý AL, izolace 25mm</t>
    </r>
  </si>
  <si>
    <t xml:space="preserve">Klimatizační jednotka, přívod/odvod 
4000/3900m3/h, ext tlak 350/400Pa, Venkovní provedení
Technická data: D.2- 001 TZ, kapitola 10 </t>
  </si>
  <si>
    <t>střecha, D2-106, 20kg</t>
  </si>
  <si>
    <t>Přetlaková  klapka  s nastavením tlaku 630x750,  přetlak 50 až 60Pa při 6600m3/h</t>
  </si>
  <si>
    <t>Mřížka krycí 315x200</t>
  </si>
  <si>
    <t>2.39</t>
  </si>
  <si>
    <t>2.40</t>
  </si>
  <si>
    <t>2.41</t>
  </si>
  <si>
    <t xml:space="preserve">Izolace tepelné 40mm s povrchovou úpravou AL folií (plocha potrubí)
Veškeré označené potrubí </t>
  </si>
  <si>
    <t>3.NP, D2-105, 3m2</t>
  </si>
  <si>
    <t>1. PP, D2-102, 14m2</t>
  </si>
  <si>
    <t>2.NP, D2-104, 7m2</t>
  </si>
  <si>
    <t>střecha, D2-106, 1+1ks</t>
  </si>
  <si>
    <t>Vnitřní nástěnná jednotka, 230V  Qch=4,5 kW, rozměry: 238x1050x290,  hmotnost: 14kg, 39/34dBA
vč. čerpadla kondenzátu</t>
  </si>
  <si>
    <t>3.NP, D2-105, 2+2+1ks</t>
  </si>
  <si>
    <t>2.NP, D2-104, 1+1ks</t>
  </si>
  <si>
    <t>3.NP, D2-105, 3+3ks</t>
  </si>
  <si>
    <t>2.NP, D2-104, 6+6ks</t>
  </si>
  <si>
    <t>2.NP, D2-104, 4+4ks</t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</si>
  <si>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28,6</t>
    </r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</si>
  <si>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22,2</t>
    </r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</si>
  <si>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</si>
  <si>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</si>
  <si>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</si>
  <si>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</si>
  <si>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</si>
  <si>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</si>
  <si>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</si>
  <si>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</si>
  <si>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</si>
  <si>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127</t>
  </si>
  <si>
    <t>128</t>
  </si>
  <si>
    <t>129</t>
  </si>
  <si>
    <t>3.08</t>
  </si>
  <si>
    <t>3.09</t>
  </si>
  <si>
    <t>3.10</t>
  </si>
  <si>
    <t>3.11</t>
  </si>
  <si>
    <t>3.12</t>
  </si>
  <si>
    <t>3.13</t>
  </si>
  <si>
    <t>130</t>
  </si>
  <si>
    <t xml:space="preserve">Venkovní kondenzační jednotka chlazení/  tepelné čerpadlo, Qch=35 kW (ti27°C/ te35°C), Qt= 31,5 kW ( ti20°C/ te7°C) 400V, příkon: nom. 11,4kW, doporučené jištění 25A, </t>
  </si>
  <si>
    <t xml:space="preserve">Venkovní kondenzační jednotka chlazení/  tepelné čerpadlo, Qch=35 kW (ti27°C/ te35°C), Qt= 31,5kW ( ti20°C/ te7°C) 400V, příkon: nom. 11,4kW, doporučené jištění 25A, </t>
  </si>
  <si>
    <t>3b.02</t>
  </si>
  <si>
    <t>3b.03</t>
  </si>
  <si>
    <t>132</t>
  </si>
  <si>
    <t>133</t>
  </si>
  <si>
    <t>134</t>
  </si>
  <si>
    <t>3.NP, D2-105, 8+8ks</t>
  </si>
  <si>
    <t>135</t>
  </si>
  <si>
    <t>136</t>
  </si>
  <si>
    <t>137</t>
  </si>
  <si>
    <t>138</t>
  </si>
  <si>
    <t>139</t>
  </si>
  <si>
    <t>3.NP, D2-1054, 3+3ks</t>
  </si>
  <si>
    <t>3.NP, D2-105, 1+1+1ks</t>
  </si>
  <si>
    <t>3.NP, D2-1054, 1+1ks</t>
  </si>
  <si>
    <t>140</t>
  </si>
  <si>
    <t>141</t>
  </si>
  <si>
    <t>3.NP, D2-1054,5+5ks</t>
  </si>
  <si>
    <t>3b.04</t>
  </si>
  <si>
    <t>3b.05</t>
  </si>
  <si>
    <t>3b.06</t>
  </si>
  <si>
    <t>3b.07</t>
  </si>
  <si>
    <t>142</t>
  </si>
  <si>
    <t>143</t>
  </si>
  <si>
    <t>144</t>
  </si>
  <si>
    <t>145</t>
  </si>
  <si>
    <t>146</t>
  </si>
  <si>
    <t>147</t>
  </si>
  <si>
    <t>148</t>
  </si>
  <si>
    <t>149</t>
  </si>
  <si>
    <t>3b.08</t>
  </si>
  <si>
    <t>150</t>
  </si>
  <si>
    <t>151</t>
  </si>
  <si>
    <t>152</t>
  </si>
  <si>
    <t>153</t>
  </si>
  <si>
    <t>3b.09</t>
  </si>
  <si>
    <t>3b.10</t>
  </si>
  <si>
    <t>3b.11</t>
  </si>
  <si>
    <t>3b.12</t>
  </si>
  <si>
    <t>3.01</t>
  </si>
  <si>
    <t>Stěnová mřížka uzavřená AL 600x300</t>
  </si>
  <si>
    <t>3.NP, D2-105, 9ks</t>
  </si>
  <si>
    <t>3.03</t>
  </si>
  <si>
    <t>Tlumicí vložka 800x100</t>
  </si>
  <si>
    <t xml:space="preserve">         do obvodu 1890/ 100% tvarovek </t>
  </si>
  <si>
    <t>Vyústka konfortní jednořadá 800x100 bez regulace</t>
  </si>
  <si>
    <t>3.02</t>
  </si>
  <si>
    <t>3.04</t>
  </si>
  <si>
    <t>154</t>
  </si>
  <si>
    <t>155</t>
  </si>
  <si>
    <t>156</t>
  </si>
  <si>
    <t>157</t>
  </si>
  <si>
    <t>158</t>
  </si>
  <si>
    <t>159</t>
  </si>
  <si>
    <t>160</t>
  </si>
  <si>
    <t>3.NP, D2-105, 18m2</t>
  </si>
  <si>
    <t>161</t>
  </si>
  <si>
    <t>Venkovní kondenzační jednotka Qch=5kW, rozsah chlazení -15°C až 46°C, příkon 1,5kW, 230V, proud  jištění max 20A, délka vedení chladiva max 30m, převýšení mezi vnitřní a venkovní jednotkou 10m, rozměry: 825x300x735, hmotnost: 47kg, hluk: 48/44 dBA</t>
  </si>
  <si>
    <r>
      <t xml:space="preserve">                                                          f </t>
    </r>
    <r>
      <rPr>
        <sz val="10"/>
        <rFont val="Arial"/>
        <family val="2"/>
      </rPr>
      <t>6,35</t>
    </r>
  </si>
  <si>
    <r>
      <t xml:space="preserve">                                                          f </t>
    </r>
    <r>
      <rPr>
        <sz val="10"/>
        <rFont val="Arial"/>
        <family val="2"/>
      </rPr>
      <t>12,7</t>
    </r>
  </si>
  <si>
    <t>Venkovní kondenzační jednotka Qch=2kW, rozsah chlazení -15°C až 46°C, příkon 0,6kW, 230V, proud  jištění max 10A, délka vedení chladiva max 20m, převýšení mezi vnitřní a venkovní jednotkou 10m, rozměry: 765x285x550, hmotnost: 34kg, hluk: 46/43 dBA</t>
  </si>
  <si>
    <t xml:space="preserve">Vnitřní nástěnná jednotka, 230V napojeno z venkovní  Qch=1,7 - 5,3 kW, rozměry: 215x900x298,  hmotnost: 11kg, 46/23dBA
vč. infra ovladače </t>
  </si>
  <si>
    <t xml:space="preserve">Vnitřní nástěnná jednotka, 230V napojeno z venkovní  Qch=2,5 kW, rozměry: 215x7800x298,  hmotnost: 8kg, 41/19dBA
vč. infra ovladače </t>
  </si>
  <si>
    <t>4.01</t>
  </si>
  <si>
    <t>162</t>
  </si>
  <si>
    <t>Konzola pro osazení na zdivo, nosnos 50 kg, s povrchovou úpravou do venkovního prostředí</t>
  </si>
  <si>
    <t>4.02</t>
  </si>
  <si>
    <t>4.03</t>
  </si>
  <si>
    <t>163</t>
  </si>
  <si>
    <t>164</t>
  </si>
  <si>
    <t>165</t>
  </si>
  <si>
    <t>4.04</t>
  </si>
  <si>
    <t>166</t>
  </si>
  <si>
    <t>4.05</t>
  </si>
  <si>
    <t>terén</t>
  </si>
  <si>
    <t>1.PP, D2-102, 1ks</t>
  </si>
  <si>
    <t>167</t>
  </si>
  <si>
    <t>168</t>
  </si>
  <si>
    <t>169</t>
  </si>
  <si>
    <t>170</t>
  </si>
  <si>
    <t>172</t>
  </si>
  <si>
    <t>173</t>
  </si>
  <si>
    <t>5a.01</t>
  </si>
  <si>
    <t>5a.02</t>
  </si>
  <si>
    <t>174</t>
  </si>
  <si>
    <r>
      <t xml:space="preserve">Zvukoltumicí hadice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100</t>
    </r>
  </si>
  <si>
    <t>1.NP, D.2-102- 2bm</t>
  </si>
  <si>
    <t>1.NP, D.2-102- 5bm</t>
  </si>
  <si>
    <t>175</t>
  </si>
  <si>
    <t>5b Montáž a demontáž</t>
  </si>
  <si>
    <t>Demontáž a zpětná montáž,
Vyústka konfortní odvodní 400x200</t>
  </si>
  <si>
    <t>1.NP, D.2-102- 5ks</t>
  </si>
  <si>
    <r>
      <t xml:space="preserve">Demontáž a zpětná montáž,
Talířový ventila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100</t>
    </r>
  </si>
  <si>
    <t xml:space="preserve">5a Dodávka </t>
  </si>
  <si>
    <r>
      <t>Demontáž
Radiální ventilátor potrubní 600x300,</t>
    </r>
    <r>
      <rPr>
        <sz val="10"/>
        <rFont val="Arial CE"/>
        <family val="0"/>
      </rPr>
      <t>3 hmotnost: 32kg
vč. tlumících vložek</t>
    </r>
  </si>
  <si>
    <t>1.NP, D.2-102- 1ks</t>
  </si>
  <si>
    <t>Demontáž
Protidešťová žaluzie 400x400</t>
  </si>
  <si>
    <t>Demontáž
Přívodní potrubí ocelové čtyřhranné sk.I  do obvodu 1500
vč tepelné izolace</t>
  </si>
  <si>
    <t>5b.01</t>
  </si>
  <si>
    <t>5b.02</t>
  </si>
  <si>
    <t>5b.04</t>
  </si>
  <si>
    <t>5b.06</t>
  </si>
  <si>
    <t>5b.07</t>
  </si>
  <si>
    <t>5b.08</t>
  </si>
  <si>
    <t>Montáž
Zvukoltumicí hadice f 100</t>
  </si>
  <si>
    <t>Montáž
Nástavce 400x200 pro montážv yústek</t>
  </si>
  <si>
    <t>Montáže a demontáže celkem</t>
  </si>
  <si>
    <t>5b.05</t>
  </si>
  <si>
    <t>6.</t>
  </si>
  <si>
    <t>6.01</t>
  </si>
  <si>
    <t>6.02</t>
  </si>
  <si>
    <t>6.03</t>
  </si>
  <si>
    <t>7.01</t>
  </si>
  <si>
    <t>Protipožární utěsnění prostupů  přes požárně dělící stěny  dle ČSN 73 0802 čl. 8.6 hmotou se stupněm hořlavosti nejvýše C1. S požární odolností utěsnění   90 min
Utěsnění po obvodu vzt. potrubí procházející konstrukcí</t>
  </si>
  <si>
    <t>Zaregulování vzduchových výkonových parametrů dle projektovaných hodnot.
Dva pracovníci á 10hod</t>
  </si>
  <si>
    <t>3.NP, D2-105, 28bm</t>
  </si>
  <si>
    <t>2.NP, D2-104, 19bm</t>
  </si>
  <si>
    <t>2.NP, D2-104, 30bm</t>
  </si>
  <si>
    <t>Izolace protipožární požární odolnost EI45 DP1 + povrchová úprava (plocha potrubí)</t>
  </si>
  <si>
    <t>44</t>
  </si>
  <si>
    <t>1.33</t>
  </si>
  <si>
    <t>Dveřní mřížka AL 300x100 oboustranná, neprůhledná</t>
  </si>
  <si>
    <t>2.NP, D2-104, 4ks</t>
  </si>
  <si>
    <t>4.06</t>
  </si>
  <si>
    <t>4.07</t>
  </si>
  <si>
    <t>4.08</t>
  </si>
  <si>
    <t>Montáže a demontáže</t>
  </si>
  <si>
    <t>Soupis prací</t>
  </si>
  <si>
    <t>Soupis prací:</t>
  </si>
  <si>
    <t>Soupis pracít :</t>
  </si>
  <si>
    <t>SOUPIS PRACÍ</t>
  </si>
  <si>
    <t>V Brně, listopad 2016</t>
  </si>
  <si>
    <t>3.NP, D2-105, 60m2</t>
  </si>
  <si>
    <t>3.NP, D2-105, 10bm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</si>
</sst>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"/>
    <numFmt numFmtId="168" formatCode="d/mm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0"/>
      <name val="Arial"/>
      <family val="2"/>
    </font>
    <font>
      <sz val="9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6">
      <alignment horizontal="center" vertical="center" wrapText="1"/>
      <protection/>
    </xf>
    <xf numFmtId="0" fontId="1" fillId="22" borderId="7" applyNumberFormat="0" applyFont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9" applyNumberFormat="0" applyAlignment="0" applyProtection="0"/>
    <xf numFmtId="0" fontId="56" fillId="25" borderId="9" applyNumberFormat="0" applyAlignment="0" applyProtection="0"/>
    <xf numFmtId="0" fontId="57" fillId="25" borderId="10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Continuous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4" fillId="32" borderId="18" xfId="0" applyNumberFormat="1" applyFont="1" applyFill="1" applyBorder="1" applyAlignment="1">
      <alignment/>
    </xf>
    <xf numFmtId="49" fontId="0" fillId="32" borderId="19" xfId="0" applyNumberFormat="1" applyFill="1" applyBorder="1" applyAlignment="1">
      <alignment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0" xfId="0" applyNumberFormat="1" applyAlignment="1">
      <alignment/>
    </xf>
    <xf numFmtId="0" fontId="2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3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Continuous"/>
    </xf>
    <xf numFmtId="0" fontId="3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24" xfId="0" applyNumberFormat="1" applyBorder="1" applyAlignment="1">
      <alignment horizontal="right"/>
    </xf>
    <xf numFmtId="166" fontId="0" fillId="0" borderId="27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7" fillId="32" borderId="45" xfId="0" applyFont="1" applyFill="1" applyBorder="1" applyAlignment="1">
      <alignment/>
    </xf>
    <xf numFmtId="0" fontId="7" fillId="32" borderId="46" xfId="0" applyFont="1" applyFill="1" applyBorder="1" applyAlignment="1">
      <alignment/>
    </xf>
    <xf numFmtId="0" fontId="7" fillId="32" borderId="48" xfId="0" applyFont="1" applyFill="1" applyBorder="1" applyAlignment="1">
      <alignment/>
    </xf>
    <xf numFmtId="166" fontId="7" fillId="32" borderId="46" xfId="0" applyNumberFormat="1" applyFont="1" applyFill="1" applyBorder="1" applyAlignment="1">
      <alignment/>
    </xf>
    <xf numFmtId="0" fontId="7" fillId="32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50" xfId="48" applyFont="1" applyBorder="1">
      <alignment/>
      <protection/>
    </xf>
    <xf numFmtId="0" fontId="0" fillId="0" borderId="50" xfId="48" applyBorder="1">
      <alignment/>
      <protection/>
    </xf>
    <xf numFmtId="0" fontId="0" fillId="0" borderId="50" xfId="48" applyBorder="1" applyAlignment="1">
      <alignment horizontal="right"/>
      <protection/>
    </xf>
    <xf numFmtId="0" fontId="0" fillId="0" borderId="51" xfId="48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5" fillId="0" borderId="53" xfId="48" applyFont="1" applyBorder="1">
      <alignment/>
      <protection/>
    </xf>
    <xf numFmtId="0" fontId="0" fillId="0" borderId="53" xfId="48" applyBorder="1">
      <alignment/>
      <protection/>
    </xf>
    <xf numFmtId="0" fontId="0" fillId="0" borderId="53" xfId="48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3" borderId="34" xfId="0" applyNumberFormat="1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3" fillId="32" borderId="34" xfId="0" applyFont="1" applyFill="1" applyBorder="1" applyAlignment="1">
      <alignment/>
    </xf>
    <xf numFmtId="0" fontId="3" fillId="32" borderId="35" xfId="0" applyFont="1" applyFill="1" applyBorder="1" applyAlignment="1">
      <alignment/>
    </xf>
    <xf numFmtId="3" fontId="3" fillId="32" borderId="36" xfId="0" applyNumberFormat="1" applyFont="1" applyFill="1" applyBorder="1" applyAlignment="1">
      <alignment/>
    </xf>
    <xf numFmtId="3" fontId="3" fillId="32" borderId="54" xfId="0" applyNumberFormat="1" applyFont="1" applyFill="1" applyBorder="1" applyAlignment="1">
      <alignment/>
    </xf>
    <xf numFmtId="3" fontId="3" fillId="32" borderId="55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9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49" fontId="3" fillId="32" borderId="59" xfId="0" applyNumberFormat="1" applyFont="1" applyFill="1" applyBorder="1" applyAlignment="1">
      <alignment horizontal="left" vertical="top"/>
    </xf>
    <xf numFmtId="49" fontId="0" fillId="32" borderId="59" xfId="0" applyNumberFormat="1" applyFont="1" applyFill="1" applyBorder="1" applyAlignment="1">
      <alignment horizontal="center" vertical="top"/>
    </xf>
    <xf numFmtId="0" fontId="0" fillId="32" borderId="59" xfId="0" applyFont="1" applyFill="1" applyBorder="1" applyAlignment="1">
      <alignment vertical="top"/>
    </xf>
    <xf numFmtId="49" fontId="0" fillId="0" borderId="59" xfId="0" applyNumberFormat="1" applyFont="1" applyBorder="1" applyAlignment="1">
      <alignment horizontal="left" vertical="top"/>
    </xf>
    <xf numFmtId="49" fontId="16" fillId="0" borderId="59" xfId="0" applyNumberFormat="1" applyFont="1" applyBorder="1" applyAlignment="1">
      <alignment horizontal="left" vertical="top" wrapText="1"/>
    </xf>
    <xf numFmtId="49" fontId="0" fillId="0" borderId="59" xfId="0" applyNumberFormat="1" applyFont="1" applyBorder="1" applyAlignment="1">
      <alignment horizontal="center" vertical="top"/>
    </xf>
    <xf numFmtId="0" fontId="0" fillId="0" borderId="59" xfId="0" applyFont="1" applyBorder="1" applyAlignment="1">
      <alignment vertical="top"/>
    </xf>
    <xf numFmtId="49" fontId="0" fillId="0" borderId="59" xfId="0" applyNumberFormat="1" applyFont="1" applyBorder="1" applyAlignment="1">
      <alignment horizontal="left" vertical="top" wrapText="1"/>
    </xf>
    <xf numFmtId="49" fontId="0" fillId="0" borderId="59" xfId="0" applyNumberFormat="1" applyFont="1" applyBorder="1" applyAlignment="1">
      <alignment horizontal="left" vertical="top" wrapText="1"/>
    </xf>
    <xf numFmtId="49" fontId="14" fillId="0" borderId="59" xfId="0" applyNumberFormat="1" applyFont="1" applyBorder="1" applyAlignment="1">
      <alignment horizontal="left" vertical="top" wrapText="1"/>
    </xf>
    <xf numFmtId="49" fontId="0" fillId="0" borderId="59" xfId="0" applyNumberFormat="1" applyFont="1" applyBorder="1" applyAlignment="1">
      <alignment horizontal="center" vertical="top"/>
    </xf>
    <xf numFmtId="49" fontId="0" fillId="0" borderId="59" xfId="0" applyNumberFormat="1" applyFont="1" applyFill="1" applyBorder="1" applyAlignment="1">
      <alignment horizontal="center" vertical="top"/>
    </xf>
    <xf numFmtId="3" fontId="0" fillId="0" borderId="59" xfId="0" applyNumberFormat="1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49" fontId="0" fillId="0" borderId="59" xfId="0" applyNumberFormat="1" applyFont="1" applyFill="1" applyBorder="1" applyAlignment="1">
      <alignment horizontal="left" vertical="top"/>
    </xf>
    <xf numFmtId="49" fontId="3" fillId="32" borderId="59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49" fontId="3" fillId="0" borderId="59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49" fontId="0" fillId="0" borderId="59" xfId="0" applyNumberFormat="1" applyFont="1" applyFill="1" applyBorder="1" applyAlignment="1">
      <alignment horizontal="left" vertical="top"/>
    </xf>
    <xf numFmtId="49" fontId="3" fillId="0" borderId="59" xfId="0" applyNumberFormat="1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vertical="top"/>
    </xf>
    <xf numFmtId="0" fontId="3" fillId="32" borderId="59" xfId="0" applyFont="1" applyFill="1" applyBorder="1" applyAlignment="1">
      <alignment vertical="top"/>
    </xf>
    <xf numFmtId="0" fontId="0" fillId="32" borderId="59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49" fontId="15" fillId="0" borderId="59" xfId="0" applyNumberFormat="1" applyFont="1" applyBorder="1" applyAlignment="1">
      <alignment horizontal="left" vertical="top" wrapText="1"/>
    </xf>
    <xf numFmtId="49" fontId="3" fillId="32" borderId="0" xfId="0" applyNumberFormat="1" applyFont="1" applyFill="1" applyAlignment="1">
      <alignment horizontal="left" vertical="top"/>
    </xf>
    <xf numFmtId="49" fontId="0" fillId="32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left" vertical="top" wrapText="1"/>
    </xf>
    <xf numFmtId="49" fontId="0" fillId="32" borderId="0" xfId="0" applyNumberFormat="1" applyFont="1" applyFill="1" applyAlignment="1">
      <alignment horizontal="center" vertical="top"/>
    </xf>
    <xf numFmtId="0" fontId="0" fillId="0" borderId="43" xfId="0" applyFont="1" applyBorder="1" applyAlignment="1">
      <alignment/>
    </xf>
    <xf numFmtId="49" fontId="3" fillId="32" borderId="59" xfId="0" applyNumberFormat="1" applyFont="1" applyFill="1" applyBorder="1" applyAlignment="1">
      <alignment horizontal="right" vertical="top"/>
    </xf>
    <xf numFmtId="0" fontId="9" fillId="0" borderId="18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2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14" fillId="0" borderId="59" xfId="0" applyNumberFormat="1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3" fontId="19" fillId="0" borderId="59" xfId="0" applyNumberFormat="1" applyFont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19" fillId="0" borderId="0" xfId="0" applyNumberFormat="1" applyFont="1" applyAlignment="1">
      <alignment vertical="top"/>
    </xf>
    <xf numFmtId="0" fontId="19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3" fontId="19" fillId="32" borderId="59" xfId="0" applyNumberFormat="1" applyFont="1" applyFill="1" applyBorder="1" applyAlignment="1">
      <alignment vertical="top"/>
    </xf>
    <xf numFmtId="3" fontId="19" fillId="0" borderId="59" xfId="0" applyNumberFormat="1" applyFont="1" applyBorder="1" applyAlignment="1">
      <alignment vertical="top"/>
    </xf>
    <xf numFmtId="3" fontId="19" fillId="0" borderId="0" xfId="0" applyNumberFormat="1" applyFont="1" applyBorder="1" applyAlignment="1">
      <alignment vertical="top"/>
    </xf>
    <xf numFmtId="3" fontId="20" fillId="0" borderId="0" xfId="0" applyNumberFormat="1" applyFont="1" applyBorder="1" applyAlignment="1">
      <alignment vertical="top"/>
    </xf>
    <xf numFmtId="3" fontId="19" fillId="32" borderId="59" xfId="0" applyNumberFormat="1" applyFont="1" applyFill="1" applyBorder="1" applyAlignment="1">
      <alignment vertical="top"/>
    </xf>
    <xf numFmtId="3" fontId="19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3" fontId="19" fillId="0" borderId="59" xfId="0" applyNumberFormat="1" applyFont="1" applyFill="1" applyBorder="1" applyAlignment="1">
      <alignment vertical="top"/>
    </xf>
    <xf numFmtId="0" fontId="20" fillId="0" borderId="0" xfId="0" applyFont="1" applyBorder="1" applyAlignment="1">
      <alignment vertical="top"/>
    </xf>
    <xf numFmtId="3" fontId="22" fillId="0" borderId="59" xfId="40" applyNumberFormat="1" applyFont="1" applyFill="1" applyBorder="1" applyAlignment="1">
      <alignment vertical="top"/>
    </xf>
    <xf numFmtId="0" fontId="19" fillId="0" borderId="59" xfId="0" applyFont="1" applyBorder="1" applyAlignment="1">
      <alignment vertical="top"/>
    </xf>
    <xf numFmtId="3" fontId="22" fillId="0" borderId="0" xfId="40" applyNumberFormat="1" applyFont="1" applyFill="1" applyBorder="1" applyAlignment="1">
      <alignment vertical="top"/>
    </xf>
    <xf numFmtId="3" fontId="19" fillId="0" borderId="0" xfId="0" applyNumberFormat="1" applyFont="1" applyFill="1" applyBorder="1" applyAlignment="1">
      <alignment vertical="top"/>
    </xf>
    <xf numFmtId="3" fontId="19" fillId="32" borderId="0" xfId="0" applyNumberFormat="1" applyFont="1" applyFill="1" applyAlignment="1">
      <alignment vertical="top"/>
    </xf>
    <xf numFmtId="0" fontId="19" fillId="32" borderId="0" xfId="0" applyFont="1" applyFill="1" applyAlignment="1">
      <alignment vertical="top"/>
    </xf>
    <xf numFmtId="0" fontId="19" fillId="0" borderId="0" xfId="0" applyFont="1" applyBorder="1" applyAlignment="1">
      <alignment vertical="top"/>
    </xf>
    <xf numFmtId="49" fontId="19" fillId="0" borderId="0" xfId="0" applyNumberFormat="1" applyFont="1" applyAlignment="1">
      <alignment horizontal="left" vertical="top"/>
    </xf>
    <xf numFmtId="49" fontId="0" fillId="0" borderId="59" xfId="0" applyNumberFormat="1" applyFont="1" applyBorder="1" applyAlignment="1">
      <alignment horizontal="left" vertical="top"/>
    </xf>
    <xf numFmtId="49" fontId="0" fillId="0" borderId="59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0" borderId="59" xfId="0" applyNumberFormat="1" applyFont="1" applyBorder="1" applyAlignment="1">
      <alignment vertical="top"/>
    </xf>
    <xf numFmtId="0" fontId="14" fillId="0" borderId="59" xfId="0" applyFont="1" applyBorder="1" applyAlignment="1">
      <alignment vertical="center" wrapText="1"/>
    </xf>
    <xf numFmtId="3" fontId="0" fillId="0" borderId="59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top"/>
    </xf>
    <xf numFmtId="3" fontId="0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vertical="top"/>
    </xf>
    <xf numFmtId="3" fontId="0" fillId="32" borderId="59" xfId="0" applyNumberFormat="1" applyFont="1" applyFill="1" applyBorder="1" applyAlignment="1">
      <alignment vertical="top"/>
    </xf>
    <xf numFmtId="3" fontId="0" fillId="0" borderId="59" xfId="0" applyNumberFormat="1" applyFont="1" applyBorder="1" applyAlignment="1">
      <alignment vertical="top"/>
    </xf>
    <xf numFmtId="3" fontId="14" fillId="0" borderId="59" xfId="0" applyNumberFormat="1" applyFont="1" applyBorder="1" applyAlignment="1">
      <alignment vertical="top"/>
    </xf>
    <xf numFmtId="3" fontId="0" fillId="0" borderId="59" xfId="0" applyNumberFormat="1" applyFont="1" applyFill="1" applyBorder="1" applyAlignment="1">
      <alignment vertical="top"/>
    </xf>
    <xf numFmtId="0" fontId="0" fillId="0" borderId="59" xfId="0" applyFont="1" applyBorder="1" applyAlignment="1">
      <alignment vertical="top"/>
    </xf>
    <xf numFmtId="3" fontId="0" fillId="32" borderId="0" xfId="0" applyNumberFormat="1" applyFont="1" applyFill="1" applyAlignment="1">
      <alignment vertical="top"/>
    </xf>
    <xf numFmtId="3" fontId="0" fillId="32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49" fontId="0" fillId="32" borderId="30" xfId="0" applyNumberFormat="1" applyFill="1" applyBorder="1" applyAlignment="1">
      <alignment horizontal="left"/>
    </xf>
    <xf numFmtId="49" fontId="0" fillId="0" borderId="59" xfId="0" applyNumberFormat="1" applyBorder="1" applyAlignment="1">
      <alignment horizontal="left" vertical="top"/>
    </xf>
    <xf numFmtId="49" fontId="0" fillId="0" borderId="59" xfId="0" applyNumberFormat="1" applyBorder="1" applyAlignment="1">
      <alignment horizontal="left" vertical="top" wrapText="1"/>
    </xf>
    <xf numFmtId="3" fontId="0" fillId="0" borderId="59" xfId="0" applyNumberFormat="1" applyFont="1" applyBorder="1" applyAlignment="1">
      <alignment vertical="top"/>
    </xf>
    <xf numFmtId="0" fontId="19" fillId="0" borderId="0" xfId="48" applyFont="1" applyBorder="1" applyAlignment="1">
      <alignment vertical="top"/>
      <protection/>
    </xf>
    <xf numFmtId="0" fontId="0" fillId="0" borderId="0" xfId="48" applyBorder="1" applyAlignment="1">
      <alignment vertical="top"/>
      <protection/>
    </xf>
    <xf numFmtId="0" fontId="0" fillId="0" borderId="0" xfId="48" applyAlignment="1">
      <alignment vertical="top"/>
      <protection/>
    </xf>
    <xf numFmtId="0" fontId="11" fillId="0" borderId="0" xfId="48" applyFont="1" applyAlignment="1">
      <alignment horizontal="centerContinuous" vertical="top"/>
      <protection/>
    </xf>
    <xf numFmtId="0" fontId="12" fillId="0" borderId="0" xfId="48" applyFont="1" applyAlignment="1">
      <alignment horizontal="centerContinuous" vertical="top"/>
      <protection/>
    </xf>
    <xf numFmtId="0" fontId="12" fillId="0" borderId="0" xfId="48" applyFont="1" applyAlignment="1">
      <alignment vertical="top"/>
      <protection/>
    </xf>
    <xf numFmtId="0" fontId="21" fillId="0" borderId="0" xfId="48" applyFont="1" applyAlignment="1">
      <alignment horizontal="right" vertical="top"/>
      <protection/>
    </xf>
    <xf numFmtId="0" fontId="21" fillId="0" borderId="0" xfId="48" applyFont="1" applyAlignment="1">
      <alignment horizontal="centerContinuous" vertical="top"/>
      <protection/>
    </xf>
    <xf numFmtId="49" fontId="9" fillId="0" borderId="60" xfId="48" applyNumberFormat="1" applyFont="1" applyFill="1" applyBorder="1" applyAlignment="1">
      <alignment vertical="top"/>
      <protection/>
    </xf>
    <xf numFmtId="0" fontId="9" fillId="0" borderId="41" xfId="48" applyFont="1" applyFill="1" applyBorder="1" applyAlignment="1">
      <alignment horizontal="center" vertical="top"/>
      <protection/>
    </xf>
    <xf numFmtId="0" fontId="9" fillId="0" borderId="41" xfId="48" applyNumberFormat="1" applyFont="1" applyFill="1" applyBorder="1" applyAlignment="1">
      <alignment vertical="top"/>
      <protection/>
    </xf>
    <xf numFmtId="0" fontId="9" fillId="0" borderId="41" xfId="48" applyFont="1" applyFill="1" applyBorder="1" applyAlignment="1">
      <alignment horizontal="center" vertical="top"/>
      <protection/>
    </xf>
    <xf numFmtId="0" fontId="9" fillId="0" borderId="60" xfId="48" applyFont="1" applyFill="1" applyBorder="1" applyAlignment="1">
      <alignment horizontal="center" vertical="top"/>
      <protection/>
    </xf>
    <xf numFmtId="0" fontId="3" fillId="32" borderId="59" xfId="0" applyFont="1" applyFill="1" applyBorder="1" applyAlignment="1">
      <alignment vertical="top"/>
    </xf>
    <xf numFmtId="1" fontId="0" fillId="32" borderId="59" xfId="0" applyNumberFormat="1" applyFont="1" applyFill="1" applyBorder="1" applyAlignment="1">
      <alignment horizontal="right" vertical="top"/>
    </xf>
    <xf numFmtId="49" fontId="0" fillId="32" borderId="59" xfId="0" applyNumberFormat="1" applyFont="1" applyFill="1" applyBorder="1" applyAlignment="1">
      <alignment vertical="top"/>
    </xf>
    <xf numFmtId="49" fontId="3" fillId="0" borderId="59" xfId="0" applyNumberFormat="1" applyFont="1" applyFill="1" applyBorder="1" applyAlignment="1">
      <alignment horizontal="right" vertical="top"/>
    </xf>
    <xf numFmtId="0" fontId="3" fillId="0" borderId="59" xfId="0" applyFont="1" applyFill="1" applyBorder="1" applyAlignment="1">
      <alignment vertical="top"/>
    </xf>
    <xf numFmtId="1" fontId="0" fillId="0" borderId="59" xfId="0" applyNumberFormat="1" applyFont="1" applyFill="1" applyBorder="1" applyAlignment="1">
      <alignment horizontal="right" vertical="top"/>
    </xf>
    <xf numFmtId="49" fontId="0" fillId="0" borderId="59" xfId="0" applyNumberFormat="1" applyFont="1" applyFill="1" applyBorder="1" applyAlignment="1">
      <alignment vertical="top"/>
    </xf>
    <xf numFmtId="1" fontId="0" fillId="0" borderId="0" xfId="0" applyNumberFormat="1" applyFont="1" applyAlignment="1">
      <alignment horizontal="right" vertical="top"/>
    </xf>
    <xf numFmtId="167" fontId="0" fillId="0" borderId="59" xfId="0" applyNumberFormat="1" applyFont="1" applyBorder="1" applyAlignment="1">
      <alignment vertical="top"/>
    </xf>
    <xf numFmtId="3" fontId="0" fillId="0" borderId="59" xfId="0" applyNumberFormat="1" applyFont="1" applyFill="1" applyBorder="1" applyAlignment="1">
      <alignment vertical="top"/>
    </xf>
    <xf numFmtId="3" fontId="0" fillId="32" borderId="59" xfId="0" applyNumberFormat="1" applyFont="1" applyFill="1" applyBorder="1" applyAlignment="1">
      <alignment vertical="top"/>
    </xf>
    <xf numFmtId="3" fontId="3" fillId="32" borderId="59" xfId="0" applyNumberFormat="1" applyFont="1" applyFill="1" applyBorder="1" applyAlignment="1">
      <alignment vertical="top"/>
    </xf>
    <xf numFmtId="49" fontId="0" fillId="0" borderId="59" xfId="0" applyNumberFormat="1" applyFont="1" applyFill="1" applyBorder="1" applyAlignment="1">
      <alignment horizontal="left" vertical="top"/>
    </xf>
    <xf numFmtId="3" fontId="0" fillId="0" borderId="59" xfId="0" applyNumberFormat="1" applyFont="1" applyBorder="1" applyAlignment="1">
      <alignment vertical="center"/>
    </xf>
    <xf numFmtId="3" fontId="0" fillId="0" borderId="59" xfId="0" applyNumberFormat="1" applyFont="1" applyFill="1" applyBorder="1" applyAlignment="1">
      <alignment horizontal="right" vertical="center"/>
    </xf>
    <xf numFmtId="3" fontId="0" fillId="0" borderId="59" xfId="0" applyNumberFormat="1" applyFont="1" applyFill="1" applyBorder="1" applyAlignment="1">
      <alignment vertical="center"/>
    </xf>
    <xf numFmtId="0" fontId="0" fillId="0" borderId="59" xfId="0" applyFont="1" applyFill="1" applyBorder="1" applyAlignment="1">
      <alignment vertical="top" wrapText="1"/>
    </xf>
    <xf numFmtId="49" fontId="0" fillId="0" borderId="59" xfId="0" applyNumberFormat="1" applyFont="1" applyFill="1" applyBorder="1" applyAlignment="1">
      <alignment horizontal="center" vertical="center"/>
    </xf>
    <xf numFmtId="3" fontId="0" fillId="0" borderId="59" xfId="40" applyNumberFormat="1" applyFont="1" applyFill="1" applyBorder="1" applyAlignment="1">
      <alignment vertical="center"/>
    </xf>
    <xf numFmtId="0" fontId="0" fillId="0" borderId="59" xfId="0" applyFont="1" applyFill="1" applyBorder="1" applyAlignment="1">
      <alignment vertical="top" wrapText="1"/>
    </xf>
    <xf numFmtId="49" fontId="0" fillId="0" borderId="59" xfId="0" applyNumberFormat="1" applyFont="1" applyBorder="1" applyAlignment="1">
      <alignment horizontal="center" vertical="center"/>
    </xf>
    <xf numFmtId="3" fontId="0" fillId="0" borderId="59" xfId="0" applyNumberFormat="1" applyFont="1" applyBorder="1" applyAlignment="1">
      <alignment horizontal="right" vertical="center"/>
    </xf>
    <xf numFmtId="3" fontId="0" fillId="0" borderId="59" xfId="0" applyNumberFormat="1" applyFont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horizontal="right" vertical="center"/>
    </xf>
    <xf numFmtId="49" fontId="0" fillId="0" borderId="59" xfId="0" applyNumberFormat="1" applyFont="1" applyFill="1" applyBorder="1" applyAlignment="1">
      <alignment horizontal="center" vertical="center"/>
    </xf>
    <xf numFmtId="3" fontId="0" fillId="0" borderId="59" xfId="40" applyNumberFormat="1" applyFont="1" applyFill="1" applyBorder="1" applyAlignment="1">
      <alignment vertical="center"/>
    </xf>
    <xf numFmtId="49" fontId="19" fillId="0" borderId="59" xfId="0" applyNumberFormat="1" applyFont="1" applyFill="1" applyBorder="1" applyAlignment="1">
      <alignment horizontal="left" vertical="top"/>
    </xf>
    <xf numFmtId="0" fontId="0" fillId="0" borderId="59" xfId="0" applyFont="1" applyBorder="1" applyAlignment="1">
      <alignment horizontal="right" vertical="center"/>
    </xf>
    <xf numFmtId="3" fontId="3" fillId="0" borderId="59" xfId="0" applyNumberFormat="1" applyFont="1" applyFill="1" applyBorder="1" applyAlignment="1">
      <alignment vertical="top"/>
    </xf>
    <xf numFmtId="3" fontId="0" fillId="0" borderId="0" xfId="40" applyNumberFormat="1" applyFont="1" applyAlignment="1">
      <alignment vertical="top"/>
    </xf>
    <xf numFmtId="3" fontId="3" fillId="32" borderId="0" xfId="0" applyNumberFormat="1" applyFont="1" applyFill="1" applyAlignment="1">
      <alignment vertical="top"/>
    </xf>
    <xf numFmtId="0" fontId="24" fillId="32" borderId="59" xfId="0" applyFont="1" applyFill="1" applyBorder="1" applyAlignment="1">
      <alignment/>
    </xf>
    <xf numFmtId="49" fontId="0" fillId="0" borderId="59" xfId="0" applyNumberFormat="1" applyFont="1" applyFill="1" applyBorder="1" applyAlignment="1">
      <alignment horizontal="left" vertical="center"/>
    </xf>
    <xf numFmtId="0" fontId="0" fillId="0" borderId="59" xfId="0" applyFill="1" applyBorder="1" applyAlignment="1">
      <alignment vertical="top" wrapText="1"/>
    </xf>
    <xf numFmtId="49" fontId="0" fillId="0" borderId="59" xfId="0" applyNumberFormat="1" applyFill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9" fillId="0" borderId="0" xfId="48" applyFont="1" applyAlignment="1">
      <alignment vertical="top"/>
      <protection/>
    </xf>
    <xf numFmtId="0" fontId="9" fillId="0" borderId="0" xfId="0" applyFont="1" applyAlignment="1">
      <alignment vertical="top"/>
    </xf>
    <xf numFmtId="49" fontId="9" fillId="0" borderId="59" xfId="0" applyNumberFormat="1" applyFont="1" applyBorder="1" applyAlignment="1">
      <alignment vertical="top"/>
    </xf>
    <xf numFmtId="49" fontId="9" fillId="0" borderId="59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49" fontId="0" fillId="0" borderId="59" xfId="0" applyNumberFormat="1" applyFont="1" applyFill="1" applyBorder="1" applyAlignment="1">
      <alignment vertical="center" wrapText="1"/>
    </xf>
    <xf numFmtId="0" fontId="14" fillId="0" borderId="59" xfId="0" applyFont="1" applyFill="1" applyBorder="1" applyAlignment="1">
      <alignment vertical="top" wrapText="1"/>
    </xf>
    <xf numFmtId="3" fontId="3" fillId="32" borderId="59" xfId="0" applyNumberFormat="1" applyFont="1" applyFill="1" applyBorder="1" applyAlignment="1">
      <alignment vertical="top"/>
    </xf>
    <xf numFmtId="49" fontId="14" fillId="0" borderId="59" xfId="0" applyNumberFormat="1" applyFont="1" applyFill="1" applyBorder="1" applyAlignment="1">
      <alignment horizontal="left" vertical="top" wrapText="1"/>
    </xf>
    <xf numFmtId="3" fontId="0" fillId="0" borderId="59" xfId="0" applyNumberFormat="1" applyFont="1" applyFill="1" applyBorder="1" applyAlignment="1">
      <alignment horizontal="center" vertical="top"/>
    </xf>
    <xf numFmtId="49" fontId="15" fillId="0" borderId="59" xfId="0" applyNumberFormat="1" applyFont="1" applyFill="1" applyBorder="1" applyAlignment="1">
      <alignment horizontal="left" vertical="top" wrapText="1"/>
    </xf>
    <xf numFmtId="49" fontId="0" fillId="0" borderId="59" xfId="0" applyNumberFormat="1" applyFont="1" applyFill="1" applyBorder="1" applyAlignment="1">
      <alignment horizontal="left" vertical="top"/>
    </xf>
    <xf numFmtId="49" fontId="0" fillId="0" borderId="59" xfId="0" applyNumberFormat="1" applyFont="1" applyFill="1" applyBorder="1" applyAlignment="1">
      <alignment horizontal="left" vertical="top" wrapText="1"/>
    </xf>
    <xf numFmtId="49" fontId="0" fillId="0" borderId="59" xfId="0" applyNumberFormat="1" applyFont="1" applyFill="1" applyBorder="1" applyAlignment="1">
      <alignment horizontal="center" vertical="top"/>
    </xf>
    <xf numFmtId="1" fontId="0" fillId="0" borderId="59" xfId="0" applyNumberFormat="1" applyFont="1" applyFill="1" applyBorder="1" applyAlignment="1">
      <alignment horizontal="right" vertical="top"/>
    </xf>
    <xf numFmtId="3" fontId="0" fillId="0" borderId="59" xfId="0" applyNumberFormat="1" applyFont="1" applyFill="1" applyBorder="1" applyAlignment="1">
      <alignment vertical="top"/>
    </xf>
    <xf numFmtId="49" fontId="0" fillId="0" borderId="59" xfId="0" applyNumberFormat="1" applyFont="1" applyFill="1" applyBorder="1" applyAlignment="1">
      <alignment vertical="center" wrapText="1"/>
    </xf>
    <xf numFmtId="49" fontId="3" fillId="32" borderId="59" xfId="0" applyNumberFormat="1" applyFont="1" applyFill="1" applyBorder="1" applyAlignment="1">
      <alignment horizontal="left" vertical="top"/>
    </xf>
    <xf numFmtId="0" fontId="0" fillId="32" borderId="59" xfId="0" applyFont="1" applyFill="1" applyBorder="1" applyAlignment="1">
      <alignment vertical="top"/>
    </xf>
    <xf numFmtId="49" fontId="0" fillId="32" borderId="59" xfId="0" applyNumberFormat="1" applyFont="1" applyFill="1" applyBorder="1" applyAlignment="1">
      <alignment horizontal="center" vertical="top"/>
    </xf>
    <xf numFmtId="1" fontId="0" fillId="32" borderId="59" xfId="0" applyNumberFormat="1" applyFont="1" applyFill="1" applyBorder="1" applyAlignment="1">
      <alignment vertical="top"/>
    </xf>
    <xf numFmtId="3" fontId="0" fillId="32" borderId="59" xfId="0" applyNumberFormat="1" applyFont="1" applyFill="1" applyBorder="1" applyAlignment="1">
      <alignment vertical="top"/>
    </xf>
    <xf numFmtId="3" fontId="0" fillId="0" borderId="59" xfId="0" applyNumberFormat="1" applyFont="1" applyBorder="1" applyAlignment="1">
      <alignment horizontal="right" vertical="top"/>
    </xf>
    <xf numFmtId="0" fontId="9" fillId="0" borderId="60" xfId="48" applyFont="1" applyFill="1" applyBorder="1" applyAlignment="1">
      <alignment horizontal="center" vertical="top"/>
      <protection/>
    </xf>
    <xf numFmtId="49" fontId="0" fillId="0" borderId="59" xfId="0" applyNumberFormat="1" applyFill="1" applyBorder="1" applyAlignment="1">
      <alignment vertical="center" wrapText="1"/>
    </xf>
    <xf numFmtId="49" fontId="0" fillId="0" borderId="59" xfId="0" applyNumberFormat="1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>
      <alignment vertical="center"/>
    </xf>
    <xf numFmtId="0" fontId="22" fillId="0" borderId="59" xfId="0" applyFont="1" applyFill="1" applyBorder="1" applyAlignment="1">
      <alignment horizontal="left" vertical="top"/>
    </xf>
    <xf numFmtId="49" fontId="19" fillId="0" borderId="59" xfId="0" applyNumberFormat="1" applyFont="1" applyFill="1" applyBorder="1" applyAlignment="1">
      <alignment horizontal="center" vertical="center"/>
    </xf>
    <xf numFmtId="3" fontId="19" fillId="0" borderId="59" xfId="0" applyNumberFormat="1" applyFont="1" applyFill="1" applyBorder="1" applyAlignment="1">
      <alignment vertical="center"/>
    </xf>
    <xf numFmtId="3" fontId="19" fillId="0" borderId="59" xfId="0" applyNumberFormat="1" applyFont="1" applyFill="1" applyBorder="1" applyAlignment="1">
      <alignment vertical="center"/>
    </xf>
    <xf numFmtId="3" fontId="14" fillId="34" borderId="59" xfId="47" applyNumberFormat="1" applyFont="1" applyFill="1" applyBorder="1" applyAlignment="1">
      <alignment horizontal="center" vertical="top"/>
      <protection/>
    </xf>
    <xf numFmtId="3" fontId="14" fillId="34" borderId="59" xfId="47" applyNumberFormat="1" applyFont="1" applyFill="1" applyBorder="1" applyAlignment="1">
      <alignment horizontal="right" vertical="top"/>
      <protection/>
    </xf>
    <xf numFmtId="3" fontId="14" fillId="34" borderId="59" xfId="47" applyNumberFormat="1" applyFont="1" applyFill="1" applyBorder="1" applyAlignment="1">
      <alignment vertical="top"/>
      <protection/>
    </xf>
    <xf numFmtId="3" fontId="20" fillId="34" borderId="59" xfId="47" applyNumberFormat="1" applyFont="1" applyFill="1" applyBorder="1" applyAlignment="1">
      <alignment horizontal="center" vertical="top"/>
      <protection/>
    </xf>
    <xf numFmtId="3" fontId="20" fillId="34" borderId="59" xfId="47" applyNumberFormat="1" applyFont="1" applyFill="1" applyBorder="1" applyAlignment="1">
      <alignment horizontal="right" vertical="top"/>
      <protection/>
    </xf>
    <xf numFmtId="3" fontId="20" fillId="34" borderId="59" xfId="47" applyNumberFormat="1" applyFont="1" applyFill="1" applyBorder="1" applyAlignment="1">
      <alignment vertical="top"/>
      <protection/>
    </xf>
    <xf numFmtId="49" fontId="19" fillId="0" borderId="59" xfId="0" applyNumberFormat="1" applyFont="1" applyFill="1" applyBorder="1" applyAlignment="1">
      <alignment vertical="center" wrapText="1"/>
    </xf>
    <xf numFmtId="49" fontId="19" fillId="0" borderId="59" xfId="0" applyNumberFormat="1" applyFont="1" applyBorder="1" applyAlignment="1">
      <alignment horizontal="center" vertical="top"/>
    </xf>
    <xf numFmtId="3" fontId="19" fillId="0" borderId="59" xfId="0" applyNumberFormat="1" applyFont="1" applyBorder="1" applyAlignment="1">
      <alignment horizontal="right" vertical="top"/>
    </xf>
    <xf numFmtId="49" fontId="14" fillId="34" borderId="59" xfId="47" applyNumberFormat="1" applyFont="1" applyFill="1" applyBorder="1" applyAlignment="1">
      <alignment horizontal="center" vertical="top"/>
      <protection/>
    </xf>
    <xf numFmtId="49" fontId="20" fillId="34" borderId="59" xfId="47" applyNumberFormat="1" applyFont="1" applyFill="1" applyBorder="1" applyAlignment="1">
      <alignment horizontal="center" vertical="top"/>
      <protection/>
    </xf>
    <xf numFmtId="49" fontId="14" fillId="34" borderId="59" xfId="47" applyNumberFormat="1" applyFont="1" applyFill="1" applyBorder="1" applyAlignment="1">
      <alignment horizontal="left" vertical="top" wrapText="1"/>
      <protection/>
    </xf>
    <xf numFmtId="3" fontId="14" fillId="0" borderId="59" xfId="47" applyNumberFormat="1" applyFont="1" applyBorder="1" applyAlignment="1">
      <alignment horizontal="center" vertical="top"/>
      <protection/>
    </xf>
    <xf numFmtId="3" fontId="14" fillId="0" borderId="59" xfId="47" applyNumberFormat="1" applyFont="1" applyBorder="1" applyAlignment="1">
      <alignment horizontal="right" vertical="top"/>
      <protection/>
    </xf>
    <xf numFmtId="3" fontId="14" fillId="0" borderId="59" xfId="47" applyNumberFormat="1" applyFont="1" applyBorder="1" applyAlignment="1">
      <alignment vertical="top"/>
      <protection/>
    </xf>
    <xf numFmtId="49" fontId="14" fillId="0" borderId="59" xfId="47" applyNumberFormat="1" applyFont="1" applyBorder="1" applyAlignment="1">
      <alignment horizontal="center" vertical="top" wrapText="1"/>
      <protection/>
    </xf>
    <xf numFmtId="3" fontId="20" fillId="0" borderId="59" xfId="47" applyNumberFormat="1" applyFont="1" applyBorder="1" applyAlignment="1">
      <alignment horizontal="center" vertical="top"/>
      <protection/>
    </xf>
    <xf numFmtId="3" fontId="20" fillId="0" borderId="59" xfId="47" applyNumberFormat="1" applyFont="1" applyBorder="1" applyAlignment="1">
      <alignment horizontal="right" vertical="top"/>
      <protection/>
    </xf>
    <xf numFmtId="3" fontId="20" fillId="0" borderId="59" xfId="47" applyNumberFormat="1" applyFont="1" applyBorder="1" applyAlignment="1">
      <alignment vertical="top"/>
      <protection/>
    </xf>
    <xf numFmtId="49" fontId="14" fillId="0" borderId="59" xfId="47" applyNumberFormat="1" applyFont="1" applyBorder="1" applyAlignment="1">
      <alignment horizontal="left" vertical="top" wrapText="1"/>
      <protection/>
    </xf>
    <xf numFmtId="49" fontId="14" fillId="0" borderId="59" xfId="47" applyNumberFormat="1" applyFont="1" applyBorder="1" applyAlignment="1">
      <alignment horizontal="right" vertical="top"/>
      <protection/>
    </xf>
    <xf numFmtId="49" fontId="20" fillId="0" borderId="59" xfId="47" applyNumberFormat="1" applyFont="1" applyBorder="1" applyAlignment="1">
      <alignment horizontal="right" vertical="top"/>
      <protection/>
    </xf>
    <xf numFmtId="49" fontId="0" fillId="0" borderId="59" xfId="0" applyNumberFormat="1" applyFont="1" applyFill="1" applyBorder="1" applyAlignment="1">
      <alignment vertical="center" wrapText="1"/>
    </xf>
    <xf numFmtId="49" fontId="20" fillId="0" borderId="59" xfId="47" applyNumberFormat="1" applyFont="1" applyBorder="1" applyAlignment="1">
      <alignment horizontal="left" vertical="top" wrapText="1"/>
      <protection/>
    </xf>
    <xf numFmtId="49" fontId="14" fillId="0" borderId="59" xfId="47" applyNumberFormat="1" applyFont="1" applyBorder="1" applyAlignment="1">
      <alignment horizontal="left" vertical="center" wrapText="1"/>
      <protection/>
    </xf>
    <xf numFmtId="0" fontId="3" fillId="32" borderId="59" xfId="0" applyFont="1" applyFill="1" applyBorder="1" applyAlignment="1">
      <alignment horizontal="left" vertical="top"/>
    </xf>
    <xf numFmtId="49" fontId="0" fillId="0" borderId="59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3" fillId="0" borderId="59" xfId="0" applyFont="1" applyFill="1" applyBorder="1" applyAlignment="1">
      <alignment horizontal="left" vertical="top"/>
    </xf>
    <xf numFmtId="49" fontId="0" fillId="0" borderId="59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49" fontId="0" fillId="0" borderId="59" xfId="0" applyNumberFormat="1" applyFont="1" applyBorder="1" applyAlignment="1">
      <alignment vertical="top"/>
    </xf>
    <xf numFmtId="49" fontId="0" fillId="0" borderId="59" xfId="0" applyNumberFormat="1" applyFont="1" applyBorder="1" applyAlignment="1">
      <alignment horizontal="left" vertical="top" wrapText="1"/>
    </xf>
    <xf numFmtId="49" fontId="0" fillId="0" borderId="59" xfId="0" applyNumberFormat="1" applyFont="1" applyBorder="1" applyAlignment="1">
      <alignment horizontal="center" vertical="top"/>
    </xf>
    <xf numFmtId="3" fontId="0" fillId="0" borderId="59" xfId="0" applyNumberFormat="1" applyFont="1" applyBorder="1" applyAlignment="1">
      <alignment horizontal="right" vertical="top"/>
    </xf>
    <xf numFmtId="3" fontId="0" fillId="0" borderId="59" xfId="0" applyNumberFormat="1" applyFont="1" applyBorder="1" applyAlignment="1">
      <alignment vertical="top"/>
    </xf>
    <xf numFmtId="49" fontId="24" fillId="32" borderId="59" xfId="0" applyNumberFormat="1" applyFont="1" applyFill="1" applyBorder="1" applyAlignment="1">
      <alignment vertical="top"/>
    </xf>
    <xf numFmtId="3" fontId="14" fillId="32" borderId="59" xfId="0" applyNumberFormat="1" applyFont="1" applyFill="1" applyBorder="1" applyAlignment="1">
      <alignment horizontal="center" vertical="center"/>
    </xf>
    <xf numFmtId="49" fontId="14" fillId="32" borderId="59" xfId="0" applyNumberFormat="1" applyFont="1" applyFill="1" applyBorder="1" applyAlignment="1">
      <alignment horizontal="right" vertical="center"/>
    </xf>
    <xf numFmtId="3" fontId="14" fillId="32" borderId="59" xfId="0" applyNumberFormat="1" applyFont="1" applyFill="1" applyBorder="1" applyAlignment="1">
      <alignment vertical="center"/>
    </xf>
    <xf numFmtId="49" fontId="20" fillId="0" borderId="59" xfId="0" applyNumberFormat="1" applyFont="1" applyBorder="1" applyAlignment="1">
      <alignment horizontal="left" vertical="top"/>
    </xf>
    <xf numFmtId="49" fontId="20" fillId="0" borderId="59" xfId="0" applyNumberFormat="1" applyFont="1" applyBorder="1" applyAlignment="1">
      <alignment horizontal="left" vertical="top" wrapText="1"/>
    </xf>
    <xf numFmtId="3" fontId="20" fillId="0" borderId="59" xfId="0" applyNumberFormat="1" applyFont="1" applyBorder="1" applyAlignment="1">
      <alignment horizontal="center" vertical="center"/>
    </xf>
    <xf numFmtId="49" fontId="20" fillId="0" borderId="59" xfId="0" applyNumberFormat="1" applyFont="1" applyBorder="1" applyAlignment="1">
      <alignment horizontal="right" vertical="center"/>
    </xf>
    <xf numFmtId="3" fontId="20" fillId="0" borderId="59" xfId="0" applyNumberFormat="1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49" fontId="14" fillId="0" borderId="59" xfId="0" applyNumberFormat="1" applyFont="1" applyBorder="1" applyAlignment="1">
      <alignment horizontal="left" vertical="top"/>
    </xf>
    <xf numFmtId="49" fontId="24" fillId="0" borderId="59" xfId="0" applyNumberFormat="1" applyFont="1" applyBorder="1" applyAlignment="1">
      <alignment horizontal="left" vertical="top" wrapText="1"/>
    </xf>
    <xf numFmtId="3" fontId="14" fillId="0" borderId="59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right" vertical="center"/>
    </xf>
    <xf numFmtId="3" fontId="14" fillId="0" borderId="59" xfId="0" applyNumberFormat="1" applyFont="1" applyBorder="1" applyAlignment="1">
      <alignment vertical="center"/>
    </xf>
    <xf numFmtId="49" fontId="14" fillId="0" borderId="59" xfId="0" applyNumberFormat="1" applyFont="1" applyBorder="1" applyAlignment="1">
      <alignment vertical="center" wrapText="1"/>
    </xf>
    <xf numFmtId="1" fontId="14" fillId="0" borderId="59" xfId="0" applyNumberFormat="1" applyFont="1" applyBorder="1" applyAlignment="1">
      <alignment horizontal="right" vertical="center"/>
    </xf>
    <xf numFmtId="3" fontId="14" fillId="34" borderId="59" xfId="47" applyNumberFormat="1" applyFont="1" applyFill="1" applyBorder="1" applyAlignment="1">
      <alignment vertical="center"/>
      <protection/>
    </xf>
    <xf numFmtId="49" fontId="25" fillId="0" borderId="59" xfId="0" applyNumberFormat="1" applyFont="1" applyBorder="1" applyAlignment="1">
      <alignment vertical="top"/>
    </xf>
    <xf numFmtId="49" fontId="20" fillId="0" borderId="59" xfId="0" applyNumberFormat="1" applyFont="1" applyBorder="1" applyAlignment="1">
      <alignment vertical="center" wrapText="1"/>
    </xf>
    <xf numFmtId="1" fontId="20" fillId="0" borderId="59" xfId="0" applyNumberFormat="1" applyFont="1" applyBorder="1" applyAlignment="1">
      <alignment horizontal="right" vertical="center"/>
    </xf>
    <xf numFmtId="49" fontId="24" fillId="0" borderId="59" xfId="0" applyNumberFormat="1" applyFont="1" applyBorder="1" applyAlignment="1">
      <alignment vertical="center" wrapText="1"/>
    </xf>
    <xf numFmtId="49" fontId="24" fillId="0" borderId="59" xfId="0" applyNumberFormat="1" applyFont="1" applyBorder="1" applyAlignment="1">
      <alignment vertical="top" wrapText="1"/>
    </xf>
    <xf numFmtId="49" fontId="14" fillId="0" borderId="59" xfId="0" applyNumberFormat="1" applyFont="1" applyBorder="1" applyAlignment="1">
      <alignment vertical="top" wrapText="1"/>
    </xf>
    <xf numFmtId="49" fontId="24" fillId="0" borderId="59" xfId="0" applyNumberFormat="1" applyFont="1" applyBorder="1" applyAlignment="1">
      <alignment wrapText="1"/>
    </xf>
    <xf numFmtId="49" fontId="14" fillId="0" borderId="59" xfId="0" applyNumberFormat="1" applyFont="1" applyBorder="1" applyAlignment="1">
      <alignment wrapText="1"/>
    </xf>
    <xf numFmtId="49" fontId="20" fillId="0" borderId="59" xfId="0" applyNumberFormat="1" applyFont="1" applyBorder="1" applyAlignment="1">
      <alignment vertical="top" wrapText="1"/>
    </xf>
    <xf numFmtId="3" fontId="24" fillId="0" borderId="59" xfId="0" applyNumberFormat="1" applyFont="1" applyBorder="1" applyAlignment="1">
      <alignment horizontal="center" vertical="center"/>
    </xf>
    <xf numFmtId="1" fontId="24" fillId="0" borderId="59" xfId="0" applyNumberFormat="1" applyFont="1" applyBorder="1" applyAlignment="1">
      <alignment horizontal="right" vertical="center"/>
    </xf>
    <xf numFmtId="3" fontId="24" fillId="0" borderId="59" xfId="0" applyNumberFormat="1" applyFont="1" applyBorder="1" applyAlignment="1">
      <alignment vertical="center"/>
    </xf>
    <xf numFmtId="49" fontId="14" fillId="0" borderId="59" xfId="0" applyNumberFormat="1" applyFont="1" applyFill="1" applyBorder="1" applyAlignment="1">
      <alignment/>
    </xf>
    <xf numFmtId="49" fontId="24" fillId="0" borderId="59" xfId="0" applyNumberFormat="1" applyFont="1" applyFill="1" applyBorder="1" applyAlignment="1">
      <alignment vertical="top"/>
    </xf>
    <xf numFmtId="3" fontId="14" fillId="0" borderId="59" xfId="0" applyNumberFormat="1" applyFont="1" applyFill="1" applyBorder="1" applyAlignment="1">
      <alignment horizontal="center" vertical="center"/>
    </xf>
    <xf numFmtId="1" fontId="14" fillId="0" borderId="59" xfId="0" applyNumberFormat="1" applyFont="1" applyFill="1" applyBorder="1" applyAlignment="1">
      <alignment horizontal="right" vertical="center"/>
    </xf>
    <xf numFmtId="3" fontId="14" fillId="0" borderId="59" xfId="0" applyNumberFormat="1" applyFont="1" applyFill="1" applyBorder="1" applyAlignment="1">
      <alignment vertical="center"/>
    </xf>
    <xf numFmtId="49" fontId="14" fillId="0" borderId="59" xfId="0" applyNumberFormat="1" applyFont="1" applyBorder="1" applyAlignment="1">
      <alignment horizontal="left" vertical="top" wrapText="1"/>
    </xf>
    <xf numFmtId="49" fontId="6" fillId="32" borderId="59" xfId="0" applyNumberFormat="1" applyFont="1" applyFill="1" applyBorder="1" applyAlignment="1">
      <alignment vertical="top"/>
    </xf>
    <xf numFmtId="49" fontId="3" fillId="32" borderId="59" xfId="0" applyNumberFormat="1" applyFont="1" applyFill="1" applyBorder="1" applyAlignment="1">
      <alignment horizontal="left" vertical="top" wrapText="1"/>
    </xf>
    <xf numFmtId="49" fontId="0" fillId="32" borderId="59" xfId="0" applyNumberFormat="1" applyFont="1" applyFill="1" applyBorder="1" applyAlignment="1">
      <alignment horizontal="center" vertical="center"/>
    </xf>
    <xf numFmtId="3" fontId="0" fillId="32" borderId="59" xfId="0" applyNumberFormat="1" applyFont="1" applyFill="1" applyBorder="1" applyAlignment="1">
      <alignment vertical="center"/>
    </xf>
    <xf numFmtId="3" fontId="3" fillId="32" borderId="59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/>
    </xf>
    <xf numFmtId="49" fontId="3" fillId="0" borderId="59" xfId="0" applyNumberFormat="1" applyFont="1" applyBorder="1" applyAlignment="1">
      <alignment horizontal="left" vertical="top"/>
    </xf>
    <xf numFmtId="49" fontId="19" fillId="0" borderId="59" xfId="0" applyNumberFormat="1" applyFont="1" applyBorder="1" applyAlignment="1">
      <alignment horizontal="left" vertical="top"/>
    </xf>
    <xf numFmtId="0" fontId="0" fillId="0" borderId="59" xfId="0" applyFont="1" applyFill="1" applyBorder="1" applyAlignment="1">
      <alignment horizontal="center" vertical="center"/>
    </xf>
    <xf numFmtId="1" fontId="0" fillId="0" borderId="59" xfId="0" applyNumberFormat="1" applyFont="1" applyFill="1" applyBorder="1" applyAlignment="1">
      <alignment horizontal="right" vertical="center"/>
    </xf>
    <xf numFmtId="0" fontId="0" fillId="0" borderId="59" xfId="0" applyFont="1" applyFill="1" applyBorder="1" applyAlignment="1">
      <alignment vertical="center"/>
    </xf>
    <xf numFmtId="0" fontId="14" fillId="0" borderId="59" xfId="0" applyFont="1" applyFill="1" applyBorder="1" applyAlignment="1">
      <alignment vertical="center" wrapText="1"/>
    </xf>
    <xf numFmtId="1" fontId="0" fillId="0" borderId="59" xfId="0" applyNumberFormat="1" applyFont="1" applyFill="1" applyBorder="1" applyAlignment="1">
      <alignment horizontal="right" vertical="center"/>
    </xf>
    <xf numFmtId="49" fontId="3" fillId="0" borderId="59" xfId="0" applyNumberFormat="1" applyFont="1" applyFill="1" applyBorder="1" applyAlignment="1">
      <alignment horizontal="left" vertical="top"/>
    </xf>
    <xf numFmtId="3" fontId="3" fillId="0" borderId="59" xfId="0" applyNumberFormat="1" applyFont="1" applyFill="1" applyBorder="1" applyAlignment="1">
      <alignment vertical="center"/>
    </xf>
    <xf numFmtId="3" fontId="19" fillId="0" borderId="59" xfId="0" applyNumberFormat="1" applyFont="1" applyFill="1" applyBorder="1" applyAlignment="1">
      <alignment vertical="top"/>
    </xf>
    <xf numFmtId="49" fontId="0" fillId="0" borderId="59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59" xfId="0" applyFont="1" applyBorder="1" applyAlignment="1">
      <alignment vertical="top"/>
    </xf>
    <xf numFmtId="0" fontId="6" fillId="0" borderId="59" xfId="0" applyFont="1" applyBorder="1" applyAlignment="1">
      <alignment vertical="top"/>
    </xf>
    <xf numFmtId="49" fontId="19" fillId="0" borderId="59" xfId="0" applyNumberFormat="1" applyFont="1" applyBorder="1" applyAlignment="1">
      <alignment horizontal="left" vertical="top" wrapText="1"/>
    </xf>
    <xf numFmtId="1" fontId="19" fillId="0" borderId="59" xfId="0" applyNumberFormat="1" applyFont="1" applyBorder="1" applyAlignment="1">
      <alignment horizontal="right" vertical="center"/>
    </xf>
    <xf numFmtId="1" fontId="19" fillId="0" borderId="59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49" fontId="3" fillId="0" borderId="59" xfId="0" applyNumberFormat="1" applyFont="1" applyFill="1" applyBorder="1" applyAlignment="1">
      <alignment horizontal="left" vertical="top" wrapText="1"/>
    </xf>
    <xf numFmtId="0" fontId="0" fillId="0" borderId="51" xfId="48" applyFont="1" applyBorder="1" applyAlignment="1">
      <alignment horizontal="left" vertical="top"/>
      <protection/>
    </xf>
    <xf numFmtId="0" fontId="0" fillId="0" borderId="52" xfId="48" applyFont="1" applyBorder="1" applyAlignment="1">
      <alignment horizontal="left" vertical="top"/>
      <protection/>
    </xf>
    <xf numFmtId="49" fontId="9" fillId="0" borderId="61" xfId="0" applyNumberFormat="1" applyFont="1" applyBorder="1" applyAlignment="1">
      <alignment vertical="top"/>
    </xf>
    <xf numFmtId="49" fontId="0" fillId="0" borderId="61" xfId="0" applyNumberFormat="1" applyFont="1" applyBorder="1" applyAlignment="1">
      <alignment horizontal="left" vertical="top"/>
    </xf>
    <xf numFmtId="49" fontId="0" fillId="0" borderId="61" xfId="0" applyNumberFormat="1" applyFont="1" applyBorder="1" applyAlignment="1">
      <alignment horizontal="left" vertical="top" wrapText="1"/>
    </xf>
    <xf numFmtId="49" fontId="0" fillId="0" borderId="61" xfId="0" applyNumberFormat="1" applyFont="1" applyBorder="1" applyAlignment="1">
      <alignment horizontal="center" vertical="top"/>
    </xf>
    <xf numFmtId="3" fontId="0" fillId="0" borderId="61" xfId="0" applyNumberFormat="1" applyFont="1" applyBorder="1" applyAlignment="1">
      <alignment vertical="top"/>
    </xf>
    <xf numFmtId="3" fontId="19" fillId="0" borderId="61" xfId="0" applyNumberFormat="1" applyFont="1" applyBorder="1" applyAlignment="1">
      <alignment vertical="top"/>
    </xf>
    <xf numFmtId="3" fontId="19" fillId="0" borderId="61" xfId="0" applyNumberFormat="1" applyFont="1" applyBorder="1" applyAlignment="1">
      <alignment vertical="top"/>
    </xf>
    <xf numFmtId="0" fontId="0" fillId="0" borderId="0" xfId="0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41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63" xfId="48" applyFont="1" applyBorder="1" applyAlignment="1">
      <alignment horizontal="center"/>
      <protection/>
    </xf>
    <xf numFmtId="0" fontId="0" fillId="0" borderId="64" xfId="48" applyFont="1" applyBorder="1" applyAlignment="1">
      <alignment horizontal="center"/>
      <protection/>
    </xf>
    <xf numFmtId="0" fontId="0" fillId="0" borderId="65" xfId="48" applyFont="1" applyBorder="1" applyAlignment="1">
      <alignment horizontal="center"/>
      <protection/>
    </xf>
    <xf numFmtId="0" fontId="0" fillId="0" borderId="66" xfId="48" applyFont="1" applyBorder="1" applyAlignment="1">
      <alignment horizontal="center"/>
      <protection/>
    </xf>
    <xf numFmtId="0" fontId="0" fillId="0" borderId="67" xfId="48" applyFont="1" applyBorder="1" applyAlignment="1">
      <alignment horizontal="left"/>
      <protection/>
    </xf>
    <xf numFmtId="0" fontId="0" fillId="0" borderId="53" xfId="48" applyFont="1" applyBorder="1" applyAlignment="1">
      <alignment horizontal="left"/>
      <protection/>
    </xf>
    <xf numFmtId="0" fontId="0" fillId="0" borderId="68" xfId="48" applyFont="1" applyBorder="1" applyAlignment="1">
      <alignment horizontal="left"/>
      <protection/>
    </xf>
    <xf numFmtId="49" fontId="3" fillId="32" borderId="59" xfId="0" applyNumberFormat="1" applyFont="1" applyFill="1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65" xfId="48" applyFont="1" applyBorder="1" applyAlignment="1">
      <alignment vertical="top"/>
      <protection/>
    </xf>
    <xf numFmtId="0" fontId="0" fillId="0" borderId="53" xfId="0" applyBorder="1" applyAlignment="1">
      <alignment vertical="top"/>
    </xf>
    <xf numFmtId="0" fontId="0" fillId="0" borderId="66" xfId="0" applyBorder="1" applyAlignment="1">
      <alignment vertical="top"/>
    </xf>
    <xf numFmtId="0" fontId="10" fillId="0" borderId="0" xfId="48" applyFont="1" applyAlignment="1">
      <alignment horizontal="center" vertical="top"/>
      <protection/>
    </xf>
    <xf numFmtId="0" fontId="0" fillId="0" borderId="67" xfId="48" applyFont="1" applyBorder="1" applyAlignment="1">
      <alignment horizontal="left" vertical="top" shrinkToFit="1"/>
      <protection/>
    </xf>
    <xf numFmtId="0" fontId="0" fillId="0" borderId="68" xfId="0" applyFont="1" applyBorder="1" applyAlignment="1">
      <alignment horizontal="left" vertical="top"/>
    </xf>
    <xf numFmtId="0" fontId="0" fillId="0" borderId="63" xfId="48" applyFont="1" applyBorder="1" applyAlignment="1">
      <alignment vertical="top" wrapText="1"/>
      <protection/>
    </xf>
    <xf numFmtId="0" fontId="0" fillId="0" borderId="50" xfId="0" applyBorder="1" applyAlignment="1">
      <alignment vertical="top"/>
    </xf>
    <xf numFmtId="0" fontId="0" fillId="0" borderId="64" xfId="0" applyBorder="1" applyAlignment="1">
      <alignment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OL.XLS" xfId="48"/>
    <cellStyle name="Podhlavičk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showZeros="0" zoomScalePageLayoutView="0" workbookViewId="0" topLeftCell="A1">
      <selection activeCell="E17" sqref="E1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734</v>
      </c>
      <c r="B1" s="2"/>
      <c r="C1" s="2"/>
      <c r="D1" s="2"/>
      <c r="E1" s="2"/>
      <c r="F1" s="2"/>
      <c r="G1" s="2"/>
    </row>
    <row r="2" spans="1:7" ht="12.75" customHeight="1">
      <c r="A2" s="3" t="s">
        <v>450</v>
      </c>
      <c r="B2" s="4"/>
      <c r="C2" s="5"/>
      <c r="D2" s="6" t="s">
        <v>411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451</v>
      </c>
      <c r="B4" s="12"/>
      <c r="C4" s="13" t="s">
        <v>452</v>
      </c>
      <c r="D4" s="13"/>
      <c r="E4" s="13"/>
      <c r="F4" s="60" t="s">
        <v>453</v>
      </c>
      <c r="G4" s="14"/>
    </row>
    <row r="5" spans="1:7" ht="12.75" customHeight="1">
      <c r="A5" s="15"/>
      <c r="B5" s="16"/>
      <c r="C5" s="17" t="s">
        <v>407</v>
      </c>
      <c r="D5" s="18"/>
      <c r="E5" s="18"/>
      <c r="F5" s="18"/>
      <c r="G5" s="14"/>
    </row>
    <row r="6" spans="1:7" ht="12.75" customHeight="1">
      <c r="A6" s="19" t="s">
        <v>455</v>
      </c>
      <c r="B6" s="20"/>
      <c r="C6" s="21" t="s">
        <v>456</v>
      </c>
      <c r="D6" s="21"/>
      <c r="E6" s="21"/>
      <c r="F6" s="104" t="s">
        <v>457</v>
      </c>
      <c r="G6" s="23"/>
    </row>
    <row r="7" spans="1:7" ht="12.75" customHeight="1">
      <c r="A7" s="15"/>
      <c r="B7" s="16"/>
      <c r="C7" s="17" t="s">
        <v>409</v>
      </c>
      <c r="D7" s="18"/>
      <c r="E7" s="18"/>
      <c r="F7" s="201"/>
      <c r="G7" s="14"/>
    </row>
    <row r="8" spans="1:9" ht="12.75">
      <c r="A8" s="19" t="s">
        <v>458</v>
      </c>
      <c r="B8" s="21"/>
      <c r="C8" s="397" t="s">
        <v>408</v>
      </c>
      <c r="D8" s="398"/>
      <c r="E8" s="24" t="s">
        <v>459</v>
      </c>
      <c r="F8" s="25"/>
      <c r="G8" s="26">
        <v>0</v>
      </c>
      <c r="H8" s="27"/>
      <c r="I8" s="27"/>
    </row>
    <row r="9" spans="1:7" ht="12.75">
      <c r="A9" s="19" t="s">
        <v>460</v>
      </c>
      <c r="B9" s="21"/>
      <c r="C9" s="399"/>
      <c r="D9" s="398"/>
      <c r="E9" s="22" t="s">
        <v>461</v>
      </c>
      <c r="F9" s="21"/>
      <c r="G9" s="28">
        <f>IF(PocetMJ=0,,ROUND((F30+F32)/PocetMJ,1))</f>
        <v>0</v>
      </c>
    </row>
    <row r="10" spans="1:7" ht="12.75">
      <c r="A10" s="29" t="s">
        <v>462</v>
      </c>
      <c r="B10" s="30"/>
      <c r="C10" s="30"/>
      <c r="D10" s="30"/>
      <c r="E10" s="31" t="s">
        <v>463</v>
      </c>
      <c r="F10" s="30"/>
      <c r="G10" s="32">
        <v>0</v>
      </c>
    </row>
    <row r="11" spans="1:57" ht="12.75">
      <c r="A11" s="11" t="s">
        <v>464</v>
      </c>
      <c r="B11" s="13"/>
      <c r="C11" s="13"/>
      <c r="D11" s="13"/>
      <c r="E11" s="33" t="s">
        <v>465</v>
      </c>
      <c r="F11" s="13" t="s">
        <v>447</v>
      </c>
      <c r="G11" s="14"/>
      <c r="BA11" s="34"/>
      <c r="BB11" s="34"/>
      <c r="BC11" s="34"/>
      <c r="BD11" s="34"/>
      <c r="BE11" s="34"/>
    </row>
    <row r="12" spans="1:7" ht="12.75">
      <c r="A12" s="11"/>
      <c r="B12" s="13"/>
      <c r="C12" s="13"/>
      <c r="D12" s="13"/>
      <c r="E12" s="400"/>
      <c r="F12" s="401"/>
      <c r="G12" s="402"/>
    </row>
    <row r="13" spans="1:7" ht="28.5" customHeight="1" thickBot="1">
      <c r="A13" s="35" t="s">
        <v>466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467</v>
      </c>
      <c r="B14" s="40"/>
      <c r="C14" s="41"/>
      <c r="D14" s="42" t="s">
        <v>468</v>
      </c>
      <c r="E14" s="43"/>
      <c r="F14" s="43"/>
      <c r="G14" s="41"/>
    </row>
    <row r="15" spans="1:7" ht="15.75" customHeight="1">
      <c r="A15" s="44"/>
      <c r="B15" s="8" t="s">
        <v>469</v>
      </c>
      <c r="C15" s="45">
        <f>Dodavka</f>
        <v>0</v>
      </c>
      <c r="D15" s="147" t="s">
        <v>507</v>
      </c>
      <c r="E15" s="46"/>
      <c r="F15" s="47"/>
      <c r="G15" s="45"/>
    </row>
    <row r="16" spans="1:7" ht="15.75" customHeight="1">
      <c r="A16" s="44" t="s">
        <v>470</v>
      </c>
      <c r="B16" s="8" t="s">
        <v>471</v>
      </c>
      <c r="C16" s="45">
        <f>Mont</f>
        <v>0</v>
      </c>
      <c r="D16" s="147" t="s">
        <v>508</v>
      </c>
      <c r="E16" s="48"/>
      <c r="F16" s="49"/>
      <c r="G16" s="45"/>
    </row>
    <row r="17" spans="1:7" ht="15.75" customHeight="1">
      <c r="A17" s="44" t="s">
        <v>472</v>
      </c>
      <c r="B17" s="8" t="s">
        <v>473</v>
      </c>
      <c r="C17" s="45">
        <f>HSV</f>
        <v>0</v>
      </c>
      <c r="D17" s="147" t="s">
        <v>509</v>
      </c>
      <c r="E17" s="48"/>
      <c r="F17" s="49"/>
      <c r="G17" s="45"/>
    </row>
    <row r="18" spans="1:7" ht="15.75" customHeight="1">
      <c r="A18" s="50" t="s">
        <v>474</v>
      </c>
      <c r="B18" s="8" t="s">
        <v>475</v>
      </c>
      <c r="C18" s="45">
        <f>PSV</f>
        <v>0</v>
      </c>
      <c r="D18" s="147" t="s">
        <v>510</v>
      </c>
      <c r="E18" s="48"/>
      <c r="F18" s="49"/>
      <c r="G18" s="45"/>
    </row>
    <row r="19" spans="1:7" ht="15.75" customHeight="1">
      <c r="A19" s="51" t="s">
        <v>476</v>
      </c>
      <c r="B19" s="8"/>
      <c r="C19" s="45">
        <f>SUM(C15:C18)</f>
        <v>0</v>
      </c>
      <c r="D19" s="147" t="s">
        <v>511</v>
      </c>
      <c r="E19" s="48"/>
      <c r="F19" s="49"/>
      <c r="G19" s="45"/>
    </row>
    <row r="20" spans="1:7" ht="15.75" customHeight="1">
      <c r="A20" s="51"/>
      <c r="B20" s="8"/>
      <c r="C20" s="45"/>
      <c r="D20" s="147" t="s">
        <v>512</v>
      </c>
      <c r="E20" s="48"/>
      <c r="F20" s="49"/>
      <c r="G20" s="45"/>
    </row>
    <row r="21" spans="1:7" ht="15.75" customHeight="1">
      <c r="A21" s="51" t="s">
        <v>477</v>
      </c>
      <c r="B21" s="8"/>
      <c r="C21" s="45">
        <f>HZS</f>
        <v>0</v>
      </c>
      <c r="D21" s="147" t="s">
        <v>513</v>
      </c>
      <c r="E21" s="48"/>
      <c r="F21" s="49"/>
      <c r="G21" s="45"/>
    </row>
    <row r="22" spans="1:7" ht="15.75" customHeight="1">
      <c r="A22" s="11" t="s">
        <v>478</v>
      </c>
      <c r="B22" s="13"/>
      <c r="C22" s="45">
        <f>C19+C21</f>
        <v>0</v>
      </c>
      <c r="D22" s="29" t="s">
        <v>479</v>
      </c>
      <c r="E22" s="48"/>
      <c r="F22" s="49"/>
      <c r="G22" s="45"/>
    </row>
    <row r="23" spans="1:7" ht="15.75" customHeight="1" thickBot="1">
      <c r="A23" s="29" t="s">
        <v>480</v>
      </c>
      <c r="B23" s="30"/>
      <c r="C23" s="52">
        <f>C22+G23</f>
        <v>0</v>
      </c>
      <c r="D23" s="53" t="s">
        <v>481</v>
      </c>
      <c r="E23" s="54"/>
      <c r="F23" s="55"/>
      <c r="G23" s="45"/>
    </row>
    <row r="24" spans="1:7" ht="12.75">
      <c r="A24" s="56" t="s">
        <v>482</v>
      </c>
      <c r="B24" s="57"/>
      <c r="C24" s="58" t="s">
        <v>483</v>
      </c>
      <c r="D24" s="57"/>
      <c r="E24" s="58" t="s">
        <v>484</v>
      </c>
      <c r="F24" s="57"/>
      <c r="G24" s="59"/>
    </row>
    <row r="25" spans="1:7" ht="12.75">
      <c r="A25" s="19"/>
      <c r="B25" s="21"/>
      <c r="C25" s="22" t="s">
        <v>485</v>
      </c>
      <c r="D25" s="21"/>
      <c r="E25" s="22" t="s">
        <v>485</v>
      </c>
      <c r="F25" s="21"/>
      <c r="G25" s="23"/>
    </row>
    <row r="26" spans="1:7" ht="12.75">
      <c r="A26" s="11" t="s">
        <v>486</v>
      </c>
      <c r="B26" s="60"/>
      <c r="C26" s="33" t="s">
        <v>486</v>
      </c>
      <c r="D26" s="13"/>
      <c r="E26" s="33" t="s">
        <v>486</v>
      </c>
      <c r="F26" s="13"/>
      <c r="G26" s="14"/>
    </row>
    <row r="27" spans="1:7" ht="12.75">
      <c r="A27" s="11"/>
      <c r="B27" s="61"/>
      <c r="C27" s="33" t="s">
        <v>487</v>
      </c>
      <c r="D27" s="13"/>
      <c r="E27" s="33" t="s">
        <v>488</v>
      </c>
      <c r="F27" s="13"/>
      <c r="G27" s="14"/>
    </row>
    <row r="28" spans="1:7" ht="12.75">
      <c r="A28" s="11"/>
      <c r="B28" s="13"/>
      <c r="C28" s="33"/>
      <c r="D28" s="13"/>
      <c r="E28" s="33"/>
      <c r="F28" s="13"/>
      <c r="G28" s="14"/>
    </row>
    <row r="29" spans="1:7" ht="94.5" customHeight="1">
      <c r="A29" s="11"/>
      <c r="B29" s="13"/>
      <c r="C29" s="33"/>
      <c r="D29" s="13"/>
      <c r="E29" s="33"/>
      <c r="F29" s="13"/>
      <c r="G29" s="14"/>
    </row>
    <row r="30" spans="1:7" ht="12.75">
      <c r="A30" s="19" t="s">
        <v>489</v>
      </c>
      <c r="B30" s="21"/>
      <c r="C30" s="62">
        <v>21</v>
      </c>
      <c r="D30" s="21" t="s">
        <v>490</v>
      </c>
      <c r="E30" s="22"/>
      <c r="F30" s="63">
        <f>ROUND(C23-F32,0)</f>
        <v>0</v>
      </c>
      <c r="G30" s="23"/>
    </row>
    <row r="31" spans="1:7" ht="12.75">
      <c r="A31" s="19" t="s">
        <v>491</v>
      </c>
      <c r="B31" s="21"/>
      <c r="C31" s="62">
        <f>SazbaDPH1</f>
        <v>21</v>
      </c>
      <c r="D31" s="21" t="s">
        <v>490</v>
      </c>
      <c r="E31" s="22"/>
      <c r="F31" s="64">
        <f>ROUND(PRODUCT(F30,C31/100),1)</f>
        <v>0</v>
      </c>
      <c r="G31" s="32"/>
    </row>
    <row r="32" spans="1:7" ht="12.75">
      <c r="A32" s="19" t="s">
        <v>489</v>
      </c>
      <c r="B32" s="21"/>
      <c r="C32" s="62">
        <v>0</v>
      </c>
      <c r="D32" s="21" t="s">
        <v>490</v>
      </c>
      <c r="E32" s="22"/>
      <c r="F32" s="63">
        <v>0</v>
      </c>
      <c r="G32" s="23"/>
    </row>
    <row r="33" spans="1:7" ht="12.75">
      <c r="A33" s="19" t="s">
        <v>491</v>
      </c>
      <c r="B33" s="21"/>
      <c r="C33" s="62">
        <f>SazbaDPH2</f>
        <v>0</v>
      </c>
      <c r="D33" s="21" t="s">
        <v>490</v>
      </c>
      <c r="E33" s="22"/>
      <c r="F33" s="64">
        <f>ROUND(PRODUCT(F32,C33/100),1)</f>
        <v>0</v>
      </c>
      <c r="G33" s="32"/>
    </row>
    <row r="34" spans="1:7" s="70" customFormat="1" ht="19.5" customHeight="1" thickBot="1">
      <c r="A34" s="65" t="s">
        <v>492</v>
      </c>
      <c r="B34" s="66"/>
      <c r="C34" s="66"/>
      <c r="D34" s="66"/>
      <c r="E34" s="67"/>
      <c r="F34" s="68">
        <f>CEILING(SUM(F30:F33),1)</f>
        <v>0</v>
      </c>
      <c r="G34" s="69"/>
    </row>
    <row r="36" spans="1:8" ht="12.75">
      <c r="A36" s="71" t="s">
        <v>493</v>
      </c>
      <c r="B36" s="71"/>
      <c r="C36" s="71"/>
      <c r="D36" s="71"/>
      <c r="E36" s="71"/>
      <c r="F36" s="71"/>
      <c r="G36" s="71"/>
      <c r="H36" t="s">
        <v>454</v>
      </c>
    </row>
    <row r="37" spans="1:8" ht="14.25" customHeight="1">
      <c r="A37" s="71"/>
      <c r="B37" s="403"/>
      <c r="C37" s="404"/>
      <c r="D37" s="404"/>
      <c r="E37" s="404"/>
      <c r="F37" s="404"/>
      <c r="G37" s="404"/>
      <c r="H37" t="s">
        <v>454</v>
      </c>
    </row>
    <row r="38" spans="1:8" ht="12.75" customHeight="1">
      <c r="A38" s="72"/>
      <c r="B38" s="404"/>
      <c r="C38" s="404"/>
      <c r="D38" s="404"/>
      <c r="E38" s="404"/>
      <c r="F38" s="404"/>
      <c r="G38" s="404"/>
      <c r="H38" t="s">
        <v>454</v>
      </c>
    </row>
    <row r="39" spans="1:8" ht="12.75">
      <c r="A39" s="72"/>
      <c r="B39" s="404"/>
      <c r="C39" s="404"/>
      <c r="D39" s="404"/>
      <c r="E39" s="404"/>
      <c r="F39" s="404"/>
      <c r="G39" s="404"/>
      <c r="H39" t="s">
        <v>454</v>
      </c>
    </row>
    <row r="40" spans="1:8" ht="12.75">
      <c r="A40" s="72"/>
      <c r="B40" s="404"/>
      <c r="C40" s="404"/>
      <c r="D40" s="404"/>
      <c r="E40" s="404"/>
      <c r="F40" s="404"/>
      <c r="G40" s="404"/>
      <c r="H40" t="s">
        <v>454</v>
      </c>
    </row>
    <row r="41" spans="1:8" ht="12.75">
      <c r="A41" s="72"/>
      <c r="B41" s="404"/>
      <c r="C41" s="404"/>
      <c r="D41" s="404"/>
      <c r="E41" s="404"/>
      <c r="F41" s="404"/>
      <c r="G41" s="404"/>
      <c r="H41" t="s">
        <v>454</v>
      </c>
    </row>
    <row r="42" spans="1:8" ht="12.75">
      <c r="A42" s="72"/>
      <c r="B42" s="404"/>
      <c r="C42" s="404"/>
      <c r="D42" s="404"/>
      <c r="E42" s="404"/>
      <c r="F42" s="404"/>
      <c r="G42" s="404"/>
      <c r="H42" t="s">
        <v>454</v>
      </c>
    </row>
    <row r="43" spans="1:8" ht="12.75">
      <c r="A43" s="72"/>
      <c r="B43" s="404"/>
      <c r="C43" s="404"/>
      <c r="D43" s="404"/>
      <c r="E43" s="404"/>
      <c r="F43" s="404"/>
      <c r="G43" s="404"/>
      <c r="H43" t="s">
        <v>454</v>
      </c>
    </row>
    <row r="44" spans="1:8" ht="12.75">
      <c r="A44" s="72"/>
      <c r="B44" s="404"/>
      <c r="C44" s="404"/>
      <c r="D44" s="404"/>
      <c r="E44" s="404"/>
      <c r="F44" s="404"/>
      <c r="G44" s="404"/>
      <c r="H44" t="s">
        <v>454</v>
      </c>
    </row>
    <row r="45" spans="1:8" ht="0.75" customHeight="1">
      <c r="A45" s="72"/>
      <c r="B45" s="404"/>
      <c r="C45" s="404"/>
      <c r="D45" s="404"/>
      <c r="E45" s="404"/>
      <c r="F45" s="404"/>
      <c r="G45" s="404"/>
      <c r="H45" t="s">
        <v>454</v>
      </c>
    </row>
    <row r="46" spans="2:7" ht="12.75">
      <c r="B46" s="396"/>
      <c r="C46" s="396"/>
      <c r="D46" s="396"/>
      <c r="E46" s="396"/>
      <c r="F46" s="396"/>
      <c r="G46" s="396"/>
    </row>
    <row r="47" spans="2:7" ht="12.75">
      <c r="B47" s="396"/>
      <c r="C47" s="396"/>
      <c r="D47" s="396"/>
      <c r="E47" s="396"/>
      <c r="F47" s="396"/>
      <c r="G47" s="396"/>
    </row>
    <row r="48" spans="2:7" ht="12.75">
      <c r="B48" s="396"/>
      <c r="C48" s="396"/>
      <c r="D48" s="396"/>
      <c r="E48" s="396"/>
      <c r="F48" s="396"/>
      <c r="G48" s="396"/>
    </row>
    <row r="49" spans="2:7" ht="12.75">
      <c r="B49" s="396"/>
      <c r="C49" s="396"/>
      <c r="D49" s="396"/>
      <c r="E49" s="396"/>
      <c r="F49" s="396"/>
      <c r="G49" s="396"/>
    </row>
    <row r="50" spans="2:7" ht="12.75">
      <c r="B50" s="396"/>
      <c r="C50" s="396"/>
      <c r="D50" s="396"/>
      <c r="E50" s="396"/>
      <c r="F50" s="396"/>
      <c r="G50" s="396"/>
    </row>
    <row r="51" spans="2:7" ht="12.75">
      <c r="B51" s="396"/>
      <c r="C51" s="396"/>
      <c r="D51" s="396"/>
      <c r="E51" s="396"/>
      <c r="F51" s="396"/>
      <c r="G51" s="396"/>
    </row>
    <row r="52" spans="2:7" ht="12.75">
      <c r="B52" s="396"/>
      <c r="C52" s="396"/>
      <c r="D52" s="396"/>
      <c r="E52" s="396"/>
      <c r="F52" s="396"/>
      <c r="G52" s="396"/>
    </row>
    <row r="53" spans="2:7" ht="12.75">
      <c r="B53" s="396"/>
      <c r="C53" s="396"/>
      <c r="D53" s="396"/>
      <c r="E53" s="396"/>
      <c r="F53" s="396"/>
      <c r="G53" s="396"/>
    </row>
    <row r="54" spans="2:7" ht="12.75">
      <c r="B54" s="396"/>
      <c r="C54" s="396"/>
      <c r="D54" s="396"/>
      <c r="E54" s="396"/>
      <c r="F54" s="396"/>
      <c r="G54" s="396"/>
    </row>
    <row r="55" spans="2:7" ht="12.75">
      <c r="B55" s="396"/>
      <c r="C55" s="396"/>
      <c r="D55" s="396"/>
      <c r="E55" s="396"/>
      <c r="F55" s="396"/>
      <c r="G55" s="396"/>
    </row>
  </sheetData>
  <sheetProtection/>
  <mergeCells count="14">
    <mergeCell ref="B46:G46"/>
    <mergeCell ref="B47:G47"/>
    <mergeCell ref="C8:D8"/>
    <mergeCell ref="C9:D9"/>
    <mergeCell ref="E12:G12"/>
    <mergeCell ref="B37:G45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firstPageNumber="2" useFirstPageNumber="1"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Zeros="0" view="pageBreakPreview" zoomScaleSheetLayoutView="100" zoomScalePageLayoutView="0" workbookViewId="0" topLeftCell="A1">
      <selection activeCell="G1" sqref="G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6.625" style="0" customWidth="1"/>
    <col min="5" max="5" width="10.75390625" style="0" customWidth="1"/>
    <col min="6" max="6" width="12.625" style="0" customWidth="1"/>
    <col min="7" max="7" width="10.75390625" style="0" customWidth="1"/>
    <col min="8" max="8" width="11.125" style="0" customWidth="1"/>
    <col min="9" max="9" width="10.75390625" style="0" customWidth="1"/>
  </cols>
  <sheetData>
    <row r="1" spans="1:9" ht="13.5" thickTop="1">
      <c r="A1" s="405" t="s">
        <v>455</v>
      </c>
      <c r="B1" s="406"/>
      <c r="C1" s="73" t="str">
        <f>CONCATENATE(cislostavby," ",nazevstavby)</f>
        <v> Rekonstrukce pavilonu psychiatrie NsP Havířov, p.o.</v>
      </c>
      <c r="D1" s="74"/>
      <c r="E1" s="75"/>
      <c r="F1" s="74"/>
      <c r="G1" s="76" t="s">
        <v>733</v>
      </c>
      <c r="H1" s="77"/>
      <c r="I1" s="78"/>
    </row>
    <row r="2" spans="1:9" ht="13.5" thickBot="1">
      <c r="A2" s="407" t="s">
        <v>451</v>
      </c>
      <c r="B2" s="408"/>
      <c r="C2" s="79" t="str">
        <f>nazevobjektu</f>
        <v>PS 01 - Vzduchotechnika a chlazení</v>
      </c>
      <c r="D2" s="80"/>
      <c r="E2" s="81"/>
      <c r="F2" s="80"/>
      <c r="G2" s="409" t="s">
        <v>410</v>
      </c>
      <c r="H2" s="410"/>
      <c r="I2" s="411"/>
    </row>
    <row r="3" ht="13.5" thickTop="1">
      <c r="F3" s="13"/>
    </row>
    <row r="4" spans="1:9" ht="19.5" customHeight="1">
      <c r="A4" s="82" t="s">
        <v>520</v>
      </c>
      <c r="B4" s="83"/>
      <c r="C4" s="83"/>
      <c r="D4" s="83"/>
      <c r="E4" s="84"/>
      <c r="F4" s="83"/>
      <c r="G4" s="83"/>
      <c r="H4" s="83"/>
      <c r="I4" s="83"/>
    </row>
    <row r="5" ht="13.5" thickBot="1"/>
    <row r="6" spans="1:9" s="13" customFormat="1" ht="13.5" thickBot="1">
      <c r="A6" s="85"/>
      <c r="B6" s="86" t="s">
        <v>514</v>
      </c>
      <c r="C6" s="86"/>
      <c r="D6" s="87"/>
      <c r="E6" s="88" t="s">
        <v>494</v>
      </c>
      <c r="F6" s="89" t="s">
        <v>495</v>
      </c>
      <c r="G6" s="89" t="s">
        <v>496</v>
      </c>
      <c r="H6" s="89" t="s">
        <v>497</v>
      </c>
      <c r="I6" s="90" t="s">
        <v>477</v>
      </c>
    </row>
    <row r="7" spans="1:9" s="13" customFormat="1" ht="12.75">
      <c r="A7" s="149" t="str">
        <f>Položky!B8</f>
        <v>1.</v>
      </c>
      <c r="B7" s="150" t="str">
        <f>Položky!C8</f>
        <v>Větrání chodeb a zázemí 2 a 3.NP</v>
      </c>
      <c r="C7" s="151"/>
      <c r="D7" s="152"/>
      <c r="E7" s="101">
        <v>0</v>
      </c>
      <c r="F7" s="102">
        <f>Položky!G162+Položky!G166+Položky!G170</f>
        <v>0</v>
      </c>
      <c r="G7" s="102">
        <f>Položky!G160</f>
        <v>0</v>
      </c>
      <c r="H7" s="102">
        <f>Položky!G173</f>
        <v>0</v>
      </c>
      <c r="I7" s="103">
        <v>0</v>
      </c>
    </row>
    <row r="8" spans="1:9" s="13" customFormat="1" ht="12.75">
      <c r="A8" s="149" t="str">
        <f>Položky!B175</f>
        <v>1a.</v>
      </c>
      <c r="B8" s="150" t="str">
        <f>Položky!C175</f>
        <v>Zdroj chladu pro zař. č. 1</v>
      </c>
      <c r="C8" s="151"/>
      <c r="D8" s="152"/>
      <c r="E8" s="101">
        <v>0</v>
      </c>
      <c r="F8" s="102"/>
      <c r="G8" s="102">
        <f>Položky!G194</f>
        <v>0</v>
      </c>
      <c r="H8" s="102">
        <f>Položky!G196</f>
        <v>0</v>
      </c>
      <c r="I8" s="103">
        <v>0</v>
      </c>
    </row>
    <row r="9" spans="1:9" s="13" customFormat="1" ht="12.75">
      <c r="A9" s="149" t="str">
        <f>Položky!B198</f>
        <v>2.</v>
      </c>
      <c r="B9" s="150" t="str">
        <f>Položky!C198</f>
        <v>Požární větrání</v>
      </c>
      <c r="C9" s="151"/>
      <c r="D9" s="152"/>
      <c r="E9" s="101">
        <v>0</v>
      </c>
      <c r="F9" s="102">
        <f>SUM(Položky!G337:G347)</f>
        <v>0</v>
      </c>
      <c r="G9" s="102">
        <f>Položky!G335</f>
        <v>0</v>
      </c>
      <c r="H9" s="102">
        <f>Položky!G350</f>
        <v>0</v>
      </c>
      <c r="I9" s="103">
        <v>0</v>
      </c>
    </row>
    <row r="10" spans="1:9" s="13" customFormat="1" ht="12.75">
      <c r="A10" s="149" t="str">
        <f>Položky!B352</f>
        <v>3</v>
      </c>
      <c r="B10" s="150" t="str">
        <f>Položky!C352</f>
        <v>Klimatizace 2.NP -3.NP</v>
      </c>
      <c r="C10" s="151"/>
      <c r="D10" s="152"/>
      <c r="E10" s="101">
        <v>0</v>
      </c>
      <c r="F10" s="102">
        <f>SUM(Položky!G471)</f>
        <v>0</v>
      </c>
      <c r="G10" s="102">
        <f>Položky!G469</f>
        <v>0</v>
      </c>
      <c r="H10" s="102">
        <f>Položky!G474</f>
        <v>0</v>
      </c>
      <c r="I10" s="103">
        <v>0</v>
      </c>
    </row>
    <row r="11" spans="1:12" s="13" customFormat="1" ht="12.75">
      <c r="A11" s="100" t="str">
        <f>Položky!B476</f>
        <v>4</v>
      </c>
      <c r="B11" s="150" t="str">
        <f>Položky!C476</f>
        <v>Chlazení technických místností</v>
      </c>
      <c r="C11" s="151"/>
      <c r="D11" s="152"/>
      <c r="E11" s="101">
        <v>0</v>
      </c>
      <c r="F11" s="102"/>
      <c r="G11" s="102">
        <f>Položky!G506</f>
        <v>0</v>
      </c>
      <c r="H11" s="102">
        <f>Položky!G508</f>
        <v>0</v>
      </c>
      <c r="I11" s="103">
        <v>0</v>
      </c>
      <c r="L11" s="378"/>
    </row>
    <row r="12" spans="1:12" s="13" customFormat="1" ht="12.75">
      <c r="A12" s="100" t="str">
        <f>Položky!B510</f>
        <v>5.</v>
      </c>
      <c r="B12" s="150" t="str">
        <f>Položky!C510</f>
        <v>Demontáže a úpravy</v>
      </c>
      <c r="C12" s="151"/>
      <c r="D12" s="152"/>
      <c r="E12" s="101">
        <v>0</v>
      </c>
      <c r="F12" s="102"/>
      <c r="G12" s="102">
        <f>SUM(Položky!G522)</f>
        <v>0</v>
      </c>
      <c r="H12" s="102">
        <f>Položky!G547</f>
        <v>0</v>
      </c>
      <c r="I12" s="103">
        <v>0</v>
      </c>
      <c r="L12" s="378"/>
    </row>
    <row r="13" spans="1:9" s="13" customFormat="1" ht="12.75">
      <c r="A13" s="100" t="s">
        <v>712</v>
      </c>
      <c r="B13" s="366" t="s">
        <v>167</v>
      </c>
      <c r="C13" s="151"/>
      <c r="D13" s="152"/>
      <c r="E13" s="101">
        <v>0</v>
      </c>
      <c r="F13" s="102"/>
      <c r="G13" s="102"/>
      <c r="H13" s="102">
        <f>SUM(Položky!G606)</f>
        <v>0</v>
      </c>
      <c r="I13" s="103">
        <v>0</v>
      </c>
    </row>
    <row r="14" spans="1:9" s="13" customFormat="1" ht="13.5" thickBot="1">
      <c r="A14" s="149" t="str">
        <f>Položky!B608</f>
        <v>7.</v>
      </c>
      <c r="B14" s="150" t="str">
        <f>Položky!C608</f>
        <v>Protipožární ucpávky</v>
      </c>
      <c r="C14" s="151"/>
      <c r="D14" s="152"/>
      <c r="E14" s="101">
        <v>0</v>
      </c>
      <c r="F14" s="102">
        <f>Položky!G612</f>
        <v>0</v>
      </c>
      <c r="G14" s="102"/>
      <c r="H14" s="102"/>
      <c r="I14" s="103">
        <v>0</v>
      </c>
    </row>
    <row r="15" spans="1:11" s="96" customFormat="1" ht="13.5" thickBot="1">
      <c r="A15" s="91"/>
      <c r="B15" s="92" t="s">
        <v>498</v>
      </c>
      <c r="C15" s="92"/>
      <c r="D15" s="93"/>
      <c r="E15" s="94">
        <f>SUM(E7:E14)</f>
        <v>0</v>
      </c>
      <c r="F15" s="95">
        <f>SUM(F7:F14)</f>
        <v>0</v>
      </c>
      <c r="G15" s="95">
        <f>SUM(G7:G14)</f>
        <v>0</v>
      </c>
      <c r="H15" s="95">
        <f>SUM(H7:H14)</f>
        <v>0</v>
      </c>
      <c r="I15" s="95">
        <f>SUM(I7:I14)</f>
        <v>0</v>
      </c>
      <c r="K15" s="153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6:9" ht="12.75">
      <c r="F17" s="97"/>
      <c r="G17" s="98"/>
      <c r="H17" s="98"/>
      <c r="I17" s="99"/>
    </row>
    <row r="18" spans="6:9" ht="12.75">
      <c r="F18" s="97"/>
      <c r="G18" s="98"/>
      <c r="H18" s="98"/>
      <c r="I18" s="99"/>
    </row>
    <row r="19" spans="6:9" ht="12.75">
      <c r="F19" s="97"/>
      <c r="G19" s="98"/>
      <c r="H19" s="98"/>
      <c r="I19" s="99"/>
    </row>
    <row r="20" spans="6:9" ht="12.75">
      <c r="F20" s="97"/>
      <c r="G20" s="98"/>
      <c r="H20" s="98"/>
      <c r="I20" s="99"/>
    </row>
    <row r="21" spans="6:9" ht="12.75">
      <c r="F21" s="97"/>
      <c r="G21" s="98"/>
      <c r="H21" s="98"/>
      <c r="I21" s="99"/>
    </row>
    <row r="22" spans="6:9" ht="12.75">
      <c r="F22" s="97"/>
      <c r="G22" s="98"/>
      <c r="H22" s="98"/>
      <c r="I22" s="99"/>
    </row>
    <row r="23" spans="6:9" ht="12.75">
      <c r="F23" s="97"/>
      <c r="G23" s="98"/>
      <c r="H23" s="98"/>
      <c r="I23" s="99"/>
    </row>
    <row r="24" spans="6:9" ht="12.75">
      <c r="F24" s="97"/>
      <c r="G24" s="98"/>
      <c r="H24" s="98"/>
      <c r="I24" s="99"/>
    </row>
    <row r="25" spans="6:9" ht="12.75">
      <c r="F25" s="97"/>
      <c r="G25" s="98"/>
      <c r="H25" s="98"/>
      <c r="I25" s="99"/>
    </row>
    <row r="26" spans="6:9" ht="12.75">
      <c r="F26" s="97"/>
      <c r="G26" s="98"/>
      <c r="H26" s="98"/>
      <c r="I26" s="99"/>
    </row>
    <row r="27" spans="6:9" ht="12.75">
      <c r="F27" s="97"/>
      <c r="G27" s="98"/>
      <c r="H27" s="98"/>
      <c r="I27" s="99"/>
    </row>
    <row r="28" spans="6:9" ht="12.75">
      <c r="F28" s="97"/>
      <c r="G28" s="98"/>
      <c r="H28" s="98"/>
      <c r="I28" s="99"/>
    </row>
    <row r="29" spans="6:9" ht="12.75">
      <c r="F29" s="97"/>
      <c r="G29" s="98"/>
      <c r="H29" s="98"/>
      <c r="I29" s="99"/>
    </row>
    <row r="30" spans="6:9" ht="12.75">
      <c r="F30" s="97"/>
      <c r="G30" s="98"/>
      <c r="H30" s="98"/>
      <c r="I30" s="99"/>
    </row>
    <row r="31" spans="6:9" ht="12.75">
      <c r="F31" s="97"/>
      <c r="G31" s="98"/>
      <c r="H31" s="98"/>
      <c r="I31" s="99"/>
    </row>
    <row r="32" spans="6:9" ht="12.75">
      <c r="F32" s="97"/>
      <c r="G32" s="98"/>
      <c r="H32" s="98"/>
      <c r="I32" s="99"/>
    </row>
    <row r="33" spans="6:9" ht="12.75">
      <c r="F33" s="97"/>
      <c r="G33" s="98"/>
      <c r="H33" s="98"/>
      <c r="I33" s="99"/>
    </row>
    <row r="34" spans="6:9" ht="12.75">
      <c r="F34" s="97"/>
      <c r="G34" s="98"/>
      <c r="H34" s="98"/>
      <c r="I34" s="99"/>
    </row>
    <row r="35" spans="6:9" ht="12.75">
      <c r="F35" s="97"/>
      <c r="G35" s="98"/>
      <c r="H35" s="98"/>
      <c r="I35" s="99"/>
    </row>
    <row r="36" spans="6:9" ht="12.75">
      <c r="F36" s="97"/>
      <c r="G36" s="98"/>
      <c r="H36" s="98"/>
      <c r="I36" s="99"/>
    </row>
    <row r="37" spans="6:9" ht="12.75">
      <c r="F37" s="97"/>
      <c r="G37" s="98"/>
      <c r="H37" s="98"/>
      <c r="I37" s="99"/>
    </row>
    <row r="38" spans="6:9" ht="12.75">
      <c r="F38" s="97"/>
      <c r="G38" s="98"/>
      <c r="H38" s="98"/>
      <c r="I38" s="99"/>
    </row>
    <row r="39" spans="6:9" ht="12.75">
      <c r="F39" s="97"/>
      <c r="G39" s="98"/>
      <c r="H39" s="98"/>
      <c r="I39" s="99"/>
    </row>
  </sheetData>
  <sheetProtection/>
  <mergeCells count="3">
    <mergeCell ref="A1:B1"/>
    <mergeCell ref="A2:B2"/>
    <mergeCell ref="G2:I2"/>
  </mergeCells>
  <printOptions/>
  <pageMargins left="0.3937007874015748" right="0.3937007874015748" top="0.984251968503937" bottom="0.984251968503937" header="0.5118110236220472" footer="0.5118110236220472"/>
  <pageSetup firstPageNumber="3" useFirstPageNumber="1" horizontalDpi="300" verticalDpi="300" orientation="portrait" paperSize="9" r:id="rId1"/>
  <headerFooter alignWithMargins="0">
    <oddHeader>&amp;L&amp;P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632"/>
  <sheetViews>
    <sheetView showZeros="0" tabSelected="1" view="pageBreakPreview" zoomScaleSheetLayoutView="100" workbookViewId="0" topLeftCell="A338">
      <selection activeCell="C366" sqref="C366"/>
    </sheetView>
  </sheetViews>
  <sheetFormatPr defaultColWidth="9.00390625" defaultRowHeight="12.75"/>
  <cols>
    <col min="1" max="1" width="4.00390625" style="256" customWidth="1"/>
    <col min="2" max="2" width="5.75390625" style="107" customWidth="1"/>
    <col min="3" max="3" width="44.00390625" style="142" customWidth="1"/>
    <col min="4" max="4" width="3.75390625" style="225" customWidth="1"/>
    <col min="5" max="5" width="4.75390625" style="199" customWidth="1"/>
    <col min="6" max="6" width="9.75390625" style="200" customWidth="1"/>
    <col min="7" max="7" width="11.25390625" style="161" customWidth="1"/>
    <col min="8" max="9" width="9.125" style="162" customWidth="1"/>
    <col min="10" max="23" width="9.125" style="128" customWidth="1"/>
    <col min="24" max="16384" width="9.125" style="105" customWidth="1"/>
  </cols>
  <sheetData>
    <row r="1" spans="1:23" s="207" customFormat="1" ht="15.75">
      <c r="A1" s="255"/>
      <c r="B1" s="417" t="s">
        <v>731</v>
      </c>
      <c r="C1" s="417"/>
      <c r="D1" s="417"/>
      <c r="E1" s="417"/>
      <c r="F1" s="417"/>
      <c r="G1" s="417"/>
      <c r="H1" s="205"/>
      <c r="I1" s="205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</row>
    <row r="2" spans="1:23" s="207" customFormat="1" ht="13.5" thickBot="1">
      <c r="A2" s="255"/>
      <c r="C2" s="208"/>
      <c r="D2" s="209"/>
      <c r="E2" s="210"/>
      <c r="F2" s="211"/>
      <c r="G2" s="212"/>
      <c r="H2" s="205"/>
      <c r="I2" s="205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3" s="207" customFormat="1" ht="13.5" thickTop="1">
      <c r="A3" s="255"/>
      <c r="B3" s="420" t="s">
        <v>405</v>
      </c>
      <c r="C3" s="421"/>
      <c r="D3" s="421"/>
      <c r="E3" s="422"/>
      <c r="F3" s="387" t="s">
        <v>732</v>
      </c>
      <c r="G3" s="388"/>
      <c r="H3" s="205"/>
      <c r="I3" s="205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</row>
    <row r="4" spans="1:23" s="207" customFormat="1" ht="13.5" thickBot="1">
      <c r="A4" s="255"/>
      <c r="B4" s="414" t="s">
        <v>406</v>
      </c>
      <c r="C4" s="415"/>
      <c r="D4" s="415"/>
      <c r="E4" s="416"/>
      <c r="F4" s="418" t="str">
        <f>Rekapitulace!G2</f>
        <v>D.2 - Vzduchotechnika</v>
      </c>
      <c r="G4" s="419"/>
      <c r="H4" s="205"/>
      <c r="I4" s="205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</row>
    <row r="5" spans="3:10" ht="13.5" thickTop="1">
      <c r="C5" s="108"/>
      <c r="D5" s="109"/>
      <c r="E5" s="191"/>
      <c r="F5" s="160"/>
      <c r="J5" s="129"/>
    </row>
    <row r="6" spans="1:23" s="110" customFormat="1" ht="12.75">
      <c r="A6" s="278" t="s">
        <v>7</v>
      </c>
      <c r="B6" s="213" t="s">
        <v>8</v>
      </c>
      <c r="C6" s="214" t="s">
        <v>506</v>
      </c>
      <c r="D6" s="214" t="s">
        <v>503</v>
      </c>
      <c r="E6" s="215" t="s">
        <v>528</v>
      </c>
      <c r="F6" s="216" t="s">
        <v>504</v>
      </c>
      <c r="G6" s="217" t="s">
        <v>505</v>
      </c>
      <c r="H6" s="163"/>
      <c r="I6" s="163"/>
      <c r="J6" s="158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10" ht="12.75">
      <c r="A7" s="389"/>
      <c r="B7" s="390"/>
      <c r="C7" s="391"/>
      <c r="D7" s="392"/>
      <c r="E7" s="393"/>
      <c r="F7" s="394"/>
      <c r="G7" s="395"/>
      <c r="J7" s="129"/>
    </row>
    <row r="8" spans="1:10" ht="12.75">
      <c r="A8" s="257"/>
      <c r="B8" s="148" t="s">
        <v>516</v>
      </c>
      <c r="C8" s="218" t="s">
        <v>412</v>
      </c>
      <c r="D8" s="112"/>
      <c r="E8" s="192"/>
      <c r="F8" s="168"/>
      <c r="G8" s="164"/>
      <c r="J8" s="129"/>
    </row>
    <row r="9" spans="1:10" ht="12.75">
      <c r="A9" s="257"/>
      <c r="B9" s="114"/>
      <c r="C9" s="115"/>
      <c r="D9" s="116"/>
      <c r="E9" s="193"/>
      <c r="F9" s="165"/>
      <c r="G9" s="159"/>
      <c r="J9" s="129"/>
    </row>
    <row r="10" spans="1:10" ht="51">
      <c r="A10" s="257" t="s">
        <v>20</v>
      </c>
      <c r="B10" s="114" t="s">
        <v>448</v>
      </c>
      <c r="C10" s="203" t="s">
        <v>564</v>
      </c>
      <c r="D10" s="116" t="s">
        <v>449</v>
      </c>
      <c r="E10" s="193">
        <v>1</v>
      </c>
      <c r="F10" s="193">
        <v>0</v>
      </c>
      <c r="G10" s="193">
        <f>PRODUCT(D10:F10)</f>
        <v>0</v>
      </c>
      <c r="J10" s="129"/>
    </row>
    <row r="11" spans="1:10" ht="12.75">
      <c r="A11" s="257"/>
      <c r="B11" s="114"/>
      <c r="C11" s="120" t="s">
        <v>332</v>
      </c>
      <c r="D11" s="116"/>
      <c r="E11" s="193"/>
      <c r="F11" s="193"/>
      <c r="G11" s="193"/>
      <c r="H11" s="128"/>
      <c r="I11" s="128"/>
      <c r="J11" s="129"/>
    </row>
    <row r="12" spans="1:10" ht="12.75">
      <c r="A12" s="257"/>
      <c r="B12" s="114"/>
      <c r="C12" s="260"/>
      <c r="D12" s="116"/>
      <c r="E12" s="193"/>
      <c r="F12" s="193"/>
      <c r="G12" s="193"/>
      <c r="H12" s="128"/>
      <c r="I12" s="128"/>
      <c r="J12" s="129"/>
    </row>
    <row r="13" spans="1:10" ht="25.5">
      <c r="A13" s="257" t="s">
        <v>21</v>
      </c>
      <c r="B13" s="114"/>
      <c r="C13" s="119" t="s">
        <v>345</v>
      </c>
      <c r="D13" s="116" t="s">
        <v>499</v>
      </c>
      <c r="E13" s="193">
        <v>2</v>
      </c>
      <c r="F13" s="186">
        <v>0</v>
      </c>
      <c r="G13" s="186">
        <f>PRODUCT(D13:F13)</f>
        <v>0</v>
      </c>
      <c r="H13" s="128"/>
      <c r="I13" s="128"/>
      <c r="J13" s="129"/>
    </row>
    <row r="14" spans="1:10" ht="12.75">
      <c r="A14" s="257"/>
      <c r="B14" s="114"/>
      <c r="C14" s="120" t="s">
        <v>333</v>
      </c>
      <c r="D14" s="116"/>
      <c r="E14" s="226"/>
      <c r="F14" s="186"/>
      <c r="G14" s="186"/>
      <c r="H14" s="128"/>
      <c r="I14" s="128"/>
      <c r="J14" s="129"/>
    </row>
    <row r="15" spans="1:10" ht="12.75">
      <c r="A15" s="257"/>
      <c r="B15" s="114"/>
      <c r="C15" s="119"/>
      <c r="D15" s="116"/>
      <c r="E15" s="193"/>
      <c r="F15" s="165"/>
      <c r="G15" s="159"/>
      <c r="J15" s="129"/>
    </row>
    <row r="16" spans="1:10" ht="25.5">
      <c r="A16" s="257" t="s">
        <v>22</v>
      </c>
      <c r="B16" s="114" t="s">
        <v>553</v>
      </c>
      <c r="C16" s="118" t="s">
        <v>335</v>
      </c>
      <c r="D16" s="186">
        <v>2</v>
      </c>
      <c r="E16" s="121" t="s">
        <v>449</v>
      </c>
      <c r="F16" s="186">
        <v>0</v>
      </c>
      <c r="G16" s="186">
        <f>PRODUCT(D16:F16)</f>
        <v>0</v>
      </c>
      <c r="J16" s="129"/>
    </row>
    <row r="17" spans="1:10" ht="12.75">
      <c r="A17" s="257"/>
      <c r="B17" s="114"/>
      <c r="C17" s="120" t="s">
        <v>334</v>
      </c>
      <c r="D17" s="116"/>
      <c r="E17" s="193"/>
      <c r="F17" s="165"/>
      <c r="G17" s="159"/>
      <c r="J17" s="129"/>
    </row>
    <row r="18" spans="1:10" ht="12.75">
      <c r="A18" s="257"/>
      <c r="B18" s="114"/>
      <c r="C18" s="119"/>
      <c r="D18" s="116"/>
      <c r="E18" s="193"/>
      <c r="F18" s="165"/>
      <c r="G18" s="159"/>
      <c r="J18" s="129"/>
    </row>
    <row r="19" spans="1:10" ht="51">
      <c r="A19" s="257" t="s">
        <v>23</v>
      </c>
      <c r="B19" s="202" t="s">
        <v>416</v>
      </c>
      <c r="C19" s="120" t="s">
        <v>336</v>
      </c>
      <c r="D19" s="116" t="s">
        <v>449</v>
      </c>
      <c r="E19" s="186">
        <v>2</v>
      </c>
      <c r="F19" s="186">
        <v>0</v>
      </c>
      <c r="G19" s="186">
        <f>PRODUCT(D19:F19)</f>
        <v>0</v>
      </c>
      <c r="H19" s="166"/>
      <c r="J19" s="129"/>
    </row>
    <row r="20" spans="1:10" ht="12.75">
      <c r="A20" s="257"/>
      <c r="B20" s="202"/>
      <c r="C20" s="120" t="s">
        <v>338</v>
      </c>
      <c r="D20" s="121"/>
      <c r="E20" s="186"/>
      <c r="F20" s="186"/>
      <c r="G20" s="186"/>
      <c r="H20" s="166"/>
      <c r="J20" s="129"/>
    </row>
    <row r="21" spans="1:10" ht="12.75">
      <c r="A21" s="257"/>
      <c r="B21" s="114"/>
      <c r="C21" s="120"/>
      <c r="D21" s="116"/>
      <c r="E21" s="193"/>
      <c r="F21" s="165"/>
      <c r="G21" s="165"/>
      <c r="H21" s="167"/>
      <c r="J21" s="129"/>
    </row>
    <row r="22" spans="1:10" ht="51">
      <c r="A22" s="257" t="s">
        <v>24</v>
      </c>
      <c r="B22" s="202" t="s">
        <v>417</v>
      </c>
      <c r="C22" s="120" t="s">
        <v>337</v>
      </c>
      <c r="D22" s="116" t="s">
        <v>449</v>
      </c>
      <c r="E22" s="186">
        <v>2</v>
      </c>
      <c r="F22" s="186">
        <v>0</v>
      </c>
      <c r="G22" s="186">
        <f>PRODUCT(D22:F22)</f>
        <v>0</v>
      </c>
      <c r="H22" s="166"/>
      <c r="J22" s="129"/>
    </row>
    <row r="23" spans="1:10" ht="12.75">
      <c r="A23" s="257"/>
      <c r="B23" s="202"/>
      <c r="C23" s="120" t="s">
        <v>339</v>
      </c>
      <c r="D23" s="121"/>
      <c r="E23" s="186"/>
      <c r="F23" s="186"/>
      <c r="G23" s="186"/>
      <c r="H23" s="166"/>
      <c r="J23" s="129"/>
    </row>
    <row r="24" spans="1:10" ht="12.75">
      <c r="A24" s="257"/>
      <c r="B24" s="114"/>
      <c r="C24" s="118"/>
      <c r="D24" s="121"/>
      <c r="E24" s="186"/>
      <c r="F24" s="186"/>
      <c r="G24" s="186"/>
      <c r="H24" s="166"/>
      <c r="J24" s="129"/>
    </row>
    <row r="25" spans="1:10" ht="51">
      <c r="A25" s="257" t="s">
        <v>25</v>
      </c>
      <c r="B25" s="202" t="s">
        <v>418</v>
      </c>
      <c r="C25" s="120" t="s">
        <v>340</v>
      </c>
      <c r="D25" s="116" t="s">
        <v>449</v>
      </c>
      <c r="E25" s="193">
        <v>2</v>
      </c>
      <c r="F25" s="186">
        <v>0</v>
      </c>
      <c r="G25" s="186">
        <f>PRODUCT(D25:F25)</f>
        <v>0</v>
      </c>
      <c r="H25" s="166"/>
      <c r="J25" s="129"/>
    </row>
    <row r="26" spans="1:10" ht="12.75">
      <c r="A26" s="257"/>
      <c r="B26" s="202"/>
      <c r="C26" s="120" t="s">
        <v>339</v>
      </c>
      <c r="D26" s="116"/>
      <c r="E26" s="193"/>
      <c r="F26" s="186"/>
      <c r="G26" s="186"/>
      <c r="H26" s="166"/>
      <c r="J26" s="129"/>
    </row>
    <row r="27" spans="1:10" ht="12.75">
      <c r="A27" s="257"/>
      <c r="B27" s="114"/>
      <c r="C27" s="120"/>
      <c r="D27" s="116"/>
      <c r="E27" s="193"/>
      <c r="F27" s="165"/>
      <c r="G27" s="165"/>
      <c r="H27" s="167"/>
      <c r="J27" s="129"/>
    </row>
    <row r="28" spans="1:10" ht="51">
      <c r="A28" s="257" t="s">
        <v>220</v>
      </c>
      <c r="B28" s="202" t="s">
        <v>343</v>
      </c>
      <c r="C28" s="120" t="s">
        <v>342</v>
      </c>
      <c r="D28" s="116" t="s">
        <v>449</v>
      </c>
      <c r="E28" s="193">
        <v>1</v>
      </c>
      <c r="F28" s="186">
        <v>0</v>
      </c>
      <c r="G28" s="186">
        <f>PRODUCT(D28:F28)</f>
        <v>0</v>
      </c>
      <c r="J28" s="129"/>
    </row>
    <row r="29" spans="1:10" ht="12.75">
      <c r="A29" s="257"/>
      <c r="B29" s="202"/>
      <c r="C29" s="120" t="s">
        <v>341</v>
      </c>
      <c r="D29" s="116"/>
      <c r="E29" s="186"/>
      <c r="F29" s="186"/>
      <c r="G29" s="186"/>
      <c r="J29" s="129"/>
    </row>
    <row r="30" spans="1:10" ht="12.75">
      <c r="A30" s="257"/>
      <c r="B30" s="114"/>
      <c r="C30" s="120"/>
      <c r="D30" s="116"/>
      <c r="E30" s="186"/>
      <c r="F30" s="186"/>
      <c r="G30" s="186"/>
      <c r="J30" s="129"/>
    </row>
    <row r="31" spans="1:10" ht="25.5">
      <c r="A31" s="257" t="s">
        <v>221</v>
      </c>
      <c r="B31" s="202" t="s">
        <v>419</v>
      </c>
      <c r="C31" s="120" t="s">
        <v>344</v>
      </c>
      <c r="D31" s="116" t="s">
        <v>449</v>
      </c>
      <c r="E31" s="186">
        <v>4</v>
      </c>
      <c r="F31" s="186">
        <v>0</v>
      </c>
      <c r="G31" s="186">
        <f>PRODUCT(D31:F31)</f>
        <v>0</v>
      </c>
      <c r="J31" s="129"/>
    </row>
    <row r="32" spans="1:10" ht="12.75">
      <c r="A32" s="257"/>
      <c r="B32" s="202"/>
      <c r="C32" s="120" t="s">
        <v>332</v>
      </c>
      <c r="D32" s="116"/>
      <c r="E32" s="186"/>
      <c r="F32" s="186"/>
      <c r="G32" s="186"/>
      <c r="J32" s="129"/>
    </row>
    <row r="33" spans="1:10" ht="12.75">
      <c r="A33" s="257"/>
      <c r="B33" s="114"/>
      <c r="C33" s="120"/>
      <c r="D33" s="116"/>
      <c r="E33" s="186"/>
      <c r="F33" s="186"/>
      <c r="G33" s="186"/>
      <c r="J33" s="129"/>
    </row>
    <row r="34" spans="1:10" ht="51">
      <c r="A34" s="257" t="s">
        <v>222</v>
      </c>
      <c r="B34" s="114" t="s">
        <v>558</v>
      </c>
      <c r="C34" s="261" t="s">
        <v>348</v>
      </c>
      <c r="D34" s="122" t="s">
        <v>449</v>
      </c>
      <c r="E34" s="223">
        <v>3</v>
      </c>
      <c r="F34" s="227">
        <v>0</v>
      </c>
      <c r="G34" s="227">
        <f>PRODUCT(D34:F34)</f>
        <v>0</v>
      </c>
      <c r="J34" s="129"/>
    </row>
    <row r="35" spans="1:10" ht="12.75">
      <c r="A35" s="257"/>
      <c r="B35" s="114"/>
      <c r="C35" s="120" t="s">
        <v>346</v>
      </c>
      <c r="D35" s="116"/>
      <c r="E35" s="186"/>
      <c r="F35" s="186"/>
      <c r="G35" s="186"/>
      <c r="J35" s="129"/>
    </row>
    <row r="36" spans="1:10" ht="12.75">
      <c r="A36" s="257"/>
      <c r="B36" s="114"/>
      <c r="C36" s="120"/>
      <c r="D36" s="116"/>
      <c r="E36" s="186"/>
      <c r="F36" s="186"/>
      <c r="G36" s="186"/>
      <c r="J36" s="129"/>
    </row>
    <row r="37" spans="1:10" ht="51">
      <c r="A37" s="257" t="s">
        <v>223</v>
      </c>
      <c r="B37" s="202" t="s">
        <v>559</v>
      </c>
      <c r="C37" s="261" t="s">
        <v>347</v>
      </c>
      <c r="D37" s="116" t="s">
        <v>449</v>
      </c>
      <c r="E37" s="186">
        <v>2</v>
      </c>
      <c r="F37" s="227">
        <v>0</v>
      </c>
      <c r="G37" s="186">
        <f>PRODUCT(D37:F37)</f>
        <v>0</v>
      </c>
      <c r="J37" s="129"/>
    </row>
    <row r="38" spans="1:10" ht="12.75">
      <c r="A38" s="257"/>
      <c r="B38" s="202"/>
      <c r="C38" s="120" t="s">
        <v>354</v>
      </c>
      <c r="D38" s="116"/>
      <c r="E38" s="186"/>
      <c r="F38" s="186"/>
      <c r="G38" s="186"/>
      <c r="J38" s="129"/>
    </row>
    <row r="39" spans="1:10" ht="12.75">
      <c r="A39" s="257"/>
      <c r="B39" s="202"/>
      <c r="C39" s="120"/>
      <c r="D39" s="116"/>
      <c r="E39" s="186"/>
      <c r="F39" s="186"/>
      <c r="G39" s="186"/>
      <c r="J39" s="129"/>
    </row>
    <row r="40" spans="1:10" ht="51">
      <c r="A40" s="257" t="s">
        <v>224</v>
      </c>
      <c r="B40" s="202" t="s">
        <v>420</v>
      </c>
      <c r="C40" s="261" t="s">
        <v>349</v>
      </c>
      <c r="D40" s="116" t="s">
        <v>449</v>
      </c>
      <c r="E40" s="186">
        <v>2</v>
      </c>
      <c r="F40" s="227">
        <v>0</v>
      </c>
      <c r="G40" s="186">
        <f>PRODUCT(D40:F40)</f>
        <v>0</v>
      </c>
      <c r="J40" s="129"/>
    </row>
    <row r="41" spans="1:10" ht="12.75">
      <c r="A41" s="257"/>
      <c r="B41" s="202"/>
      <c r="C41" s="120" t="s">
        <v>353</v>
      </c>
      <c r="D41" s="116"/>
      <c r="E41" s="186"/>
      <c r="F41" s="186"/>
      <c r="G41" s="186"/>
      <c r="J41" s="129"/>
    </row>
    <row r="42" spans="1:10" ht="12.75">
      <c r="A42" s="257"/>
      <c r="B42" s="202"/>
      <c r="C42" s="120"/>
      <c r="D42" s="116"/>
      <c r="E42" s="186"/>
      <c r="F42" s="186"/>
      <c r="G42" s="186"/>
      <c r="J42" s="129"/>
    </row>
    <row r="43" spans="1:10" ht="51">
      <c r="A43" s="257" t="s">
        <v>225</v>
      </c>
      <c r="B43" s="202" t="s">
        <v>421</v>
      </c>
      <c r="C43" s="261" t="s">
        <v>350</v>
      </c>
      <c r="D43" s="116" t="s">
        <v>449</v>
      </c>
      <c r="E43" s="186">
        <v>1</v>
      </c>
      <c r="F43" s="227">
        <v>0</v>
      </c>
      <c r="G43" s="186">
        <f>PRODUCT(D43:F43)</f>
        <v>0</v>
      </c>
      <c r="J43" s="129"/>
    </row>
    <row r="44" spans="1:10" ht="12.75">
      <c r="A44" s="257"/>
      <c r="B44" s="202"/>
      <c r="C44" s="120" t="s">
        <v>352</v>
      </c>
      <c r="D44" s="116"/>
      <c r="E44" s="186"/>
      <c r="F44" s="186"/>
      <c r="G44" s="186"/>
      <c r="J44" s="129"/>
    </row>
    <row r="45" spans="1:10" ht="12.75">
      <c r="A45" s="257"/>
      <c r="B45" s="202"/>
      <c r="C45" s="120"/>
      <c r="D45" s="116"/>
      <c r="E45" s="186"/>
      <c r="F45" s="186"/>
      <c r="G45" s="186"/>
      <c r="J45" s="129"/>
    </row>
    <row r="46" spans="1:10" ht="51">
      <c r="A46" s="257" t="s">
        <v>226</v>
      </c>
      <c r="B46" s="202" t="s">
        <v>422</v>
      </c>
      <c r="C46" s="261" t="s">
        <v>351</v>
      </c>
      <c r="D46" s="116" t="s">
        <v>449</v>
      </c>
      <c r="E46" s="186">
        <v>2</v>
      </c>
      <c r="F46" s="227">
        <v>0</v>
      </c>
      <c r="G46" s="186">
        <f>PRODUCT(D46:F46)</f>
        <v>0</v>
      </c>
      <c r="J46" s="129"/>
    </row>
    <row r="47" spans="1:10" ht="12.75">
      <c r="A47" s="257"/>
      <c r="B47" s="202"/>
      <c r="C47" s="120" t="s">
        <v>354</v>
      </c>
      <c r="D47" s="116"/>
      <c r="E47" s="186"/>
      <c r="F47" s="227"/>
      <c r="G47" s="186"/>
      <c r="J47" s="129"/>
    </row>
    <row r="48" spans="1:10" ht="12.75">
      <c r="A48" s="257"/>
      <c r="B48" s="114"/>
      <c r="C48" s="120"/>
      <c r="D48" s="116"/>
      <c r="E48" s="186"/>
      <c r="F48" s="186"/>
      <c r="G48" s="186"/>
      <c r="J48" s="129"/>
    </row>
    <row r="49" spans="1:10" ht="12.75">
      <c r="A49" s="257" t="s">
        <v>227</v>
      </c>
      <c r="B49" s="202" t="s">
        <v>423</v>
      </c>
      <c r="C49" s="120" t="s">
        <v>403</v>
      </c>
      <c r="D49" s="116" t="s">
        <v>449</v>
      </c>
      <c r="E49" s="186">
        <v>21</v>
      </c>
      <c r="F49" s="186">
        <v>0</v>
      </c>
      <c r="G49" s="186">
        <f>PRODUCT(D49:F49)</f>
        <v>0</v>
      </c>
      <c r="J49" s="129"/>
    </row>
    <row r="50" spans="1:10" ht="12.75">
      <c r="A50" s="257" t="s">
        <v>228</v>
      </c>
      <c r="B50" s="114"/>
      <c r="C50" s="203" t="s">
        <v>529</v>
      </c>
      <c r="D50" s="116" t="s">
        <v>449</v>
      </c>
      <c r="E50" s="194">
        <v>21</v>
      </c>
      <c r="F50" s="186">
        <v>0</v>
      </c>
      <c r="G50" s="186">
        <f>PRODUCT(D50:F50)</f>
        <v>0</v>
      </c>
      <c r="J50" s="129"/>
    </row>
    <row r="51" spans="1:10" ht="12.75">
      <c r="A51" s="257"/>
      <c r="B51" s="114"/>
      <c r="C51" s="120" t="s">
        <v>356</v>
      </c>
      <c r="D51" s="116"/>
      <c r="E51" s="194"/>
      <c r="F51" s="186"/>
      <c r="G51" s="186"/>
      <c r="J51" s="129"/>
    </row>
    <row r="52" spans="1:10" ht="12.75">
      <c r="A52" s="257"/>
      <c r="B52" s="114"/>
      <c r="C52" s="120" t="s">
        <v>355</v>
      </c>
      <c r="D52" s="116"/>
      <c r="E52" s="194"/>
      <c r="F52" s="186"/>
      <c r="G52" s="186"/>
      <c r="J52" s="129"/>
    </row>
    <row r="53" spans="1:10" ht="12.75">
      <c r="A53" s="257"/>
      <c r="B53" s="114"/>
      <c r="C53" s="156"/>
      <c r="D53" s="116"/>
      <c r="E53" s="194"/>
      <c r="F53" s="186"/>
      <c r="G53" s="186"/>
      <c r="J53" s="129"/>
    </row>
    <row r="54" spans="1:23" s="185" customFormat="1" ht="12.75">
      <c r="A54" s="257" t="s">
        <v>414</v>
      </c>
      <c r="B54" s="202" t="s">
        <v>424</v>
      </c>
      <c r="C54" s="120" t="s">
        <v>404</v>
      </c>
      <c r="D54" s="182" t="s">
        <v>449</v>
      </c>
      <c r="E54" s="186">
        <v>9</v>
      </c>
      <c r="F54" s="186">
        <v>0</v>
      </c>
      <c r="G54" s="186">
        <f>PRODUCT(D54:F54)</f>
        <v>0</v>
      </c>
      <c r="H54" s="162"/>
      <c r="I54" s="162"/>
      <c r="J54" s="183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</row>
    <row r="55" spans="1:23" s="185" customFormat="1" ht="12.75">
      <c r="A55" s="257" t="s">
        <v>229</v>
      </c>
      <c r="B55" s="181"/>
      <c r="C55" s="203" t="s">
        <v>530</v>
      </c>
      <c r="D55" s="182" t="s">
        <v>449</v>
      </c>
      <c r="E55" s="194">
        <v>9</v>
      </c>
      <c r="F55" s="186">
        <v>0</v>
      </c>
      <c r="G55" s="186">
        <f>PRODUCT(D55:F55)</f>
        <v>0</v>
      </c>
      <c r="H55" s="162"/>
      <c r="I55" s="162"/>
      <c r="J55" s="183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</row>
    <row r="56" spans="1:23" s="185" customFormat="1" ht="12.75">
      <c r="A56" s="257"/>
      <c r="B56" s="181"/>
      <c r="C56" s="120" t="s">
        <v>357</v>
      </c>
      <c r="D56" s="182"/>
      <c r="E56" s="194"/>
      <c r="F56" s="186"/>
      <c r="G56" s="186"/>
      <c r="H56" s="162"/>
      <c r="I56" s="162"/>
      <c r="J56" s="183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</row>
    <row r="57" spans="1:23" s="185" customFormat="1" ht="12.75">
      <c r="A57" s="257"/>
      <c r="B57" s="181"/>
      <c r="C57" s="120" t="s">
        <v>361</v>
      </c>
      <c r="D57" s="182"/>
      <c r="E57" s="194"/>
      <c r="F57" s="186"/>
      <c r="G57" s="186"/>
      <c r="H57" s="162"/>
      <c r="I57" s="162"/>
      <c r="J57" s="183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</row>
    <row r="58" spans="1:10" ht="12.75">
      <c r="A58" s="257"/>
      <c r="B58" s="114"/>
      <c r="C58" s="120"/>
      <c r="D58" s="116"/>
      <c r="E58" s="186"/>
      <c r="F58" s="165"/>
      <c r="G58" s="165"/>
      <c r="J58" s="129"/>
    </row>
    <row r="59" spans="1:10" ht="12.75">
      <c r="A59" s="257" t="s">
        <v>230</v>
      </c>
      <c r="B59" s="114" t="s">
        <v>531</v>
      </c>
      <c r="C59" s="120" t="s">
        <v>359</v>
      </c>
      <c r="D59" s="116" t="s">
        <v>449</v>
      </c>
      <c r="E59" s="194">
        <v>1</v>
      </c>
      <c r="F59" s="186">
        <v>0</v>
      </c>
      <c r="G59" s="186">
        <f>PRODUCT(D59:F59)</f>
        <v>0</v>
      </c>
      <c r="J59" s="129"/>
    </row>
    <row r="60" spans="1:10" ht="12.75">
      <c r="A60" s="257" t="s">
        <v>231</v>
      </c>
      <c r="B60" s="114"/>
      <c r="C60" s="203" t="s">
        <v>360</v>
      </c>
      <c r="D60" s="182" t="s">
        <v>449</v>
      </c>
      <c r="E60" s="194">
        <v>19</v>
      </c>
      <c r="F60" s="186">
        <v>0</v>
      </c>
      <c r="G60" s="186">
        <f>PRODUCT(D60:F60)</f>
        <v>0</v>
      </c>
      <c r="J60" s="129"/>
    </row>
    <row r="61" spans="1:10" ht="12.75">
      <c r="A61" s="257"/>
      <c r="B61" s="114"/>
      <c r="C61" s="120" t="s">
        <v>362</v>
      </c>
      <c r="D61" s="116"/>
      <c r="E61" s="186"/>
      <c r="F61" s="165"/>
      <c r="G61" s="165"/>
      <c r="J61" s="129"/>
    </row>
    <row r="62" spans="1:10" ht="12.75">
      <c r="A62" s="257"/>
      <c r="B62" s="114"/>
      <c r="C62" s="120" t="s">
        <v>358</v>
      </c>
      <c r="D62" s="116"/>
      <c r="E62" s="186"/>
      <c r="F62" s="165"/>
      <c r="G62" s="165"/>
      <c r="J62" s="129"/>
    </row>
    <row r="63" spans="1:10" ht="12.75">
      <c r="A63" s="257"/>
      <c r="B63" s="181"/>
      <c r="C63" s="156"/>
      <c r="D63" s="116"/>
      <c r="E63" s="193"/>
      <c r="F63" s="165"/>
      <c r="G63" s="165"/>
      <c r="J63" s="129"/>
    </row>
    <row r="64" spans="1:10" ht="25.5">
      <c r="A64" s="257" t="s">
        <v>232</v>
      </c>
      <c r="B64" s="202" t="s">
        <v>532</v>
      </c>
      <c r="C64" s="203" t="s">
        <v>563</v>
      </c>
      <c r="D64" s="116" t="s">
        <v>425</v>
      </c>
      <c r="E64" s="194">
        <v>15</v>
      </c>
      <c r="F64" s="186">
        <v>0</v>
      </c>
      <c r="G64" s="186">
        <f>PRODUCT(D64:F64)</f>
        <v>0</v>
      </c>
      <c r="J64" s="129"/>
    </row>
    <row r="65" spans="1:10" ht="12.75">
      <c r="A65" s="257"/>
      <c r="B65" s="202"/>
      <c r="C65" s="120" t="s">
        <v>364</v>
      </c>
      <c r="D65" s="116"/>
      <c r="E65" s="194"/>
      <c r="F65" s="186"/>
      <c r="G65" s="186"/>
      <c r="J65" s="129"/>
    </row>
    <row r="66" spans="1:10" ht="12.75">
      <c r="A66" s="257"/>
      <c r="B66" s="202"/>
      <c r="C66" s="120" t="s">
        <v>365</v>
      </c>
      <c r="D66" s="116"/>
      <c r="E66" s="194"/>
      <c r="F66" s="186"/>
      <c r="G66" s="186"/>
      <c r="J66" s="129"/>
    </row>
    <row r="67" spans="1:10" ht="12.75">
      <c r="A67" s="257"/>
      <c r="B67" s="181"/>
      <c r="C67" s="156"/>
      <c r="D67" s="116"/>
      <c r="E67" s="204"/>
      <c r="F67" s="186"/>
      <c r="G67" s="186"/>
      <c r="J67" s="129"/>
    </row>
    <row r="68" spans="1:10" ht="25.5">
      <c r="A68" s="257" t="s">
        <v>233</v>
      </c>
      <c r="B68" s="202" t="s">
        <v>560</v>
      </c>
      <c r="C68" s="203" t="s">
        <v>0</v>
      </c>
      <c r="D68" s="116" t="s">
        <v>425</v>
      </c>
      <c r="E68" s="194">
        <v>40</v>
      </c>
      <c r="F68" s="186">
        <v>0</v>
      </c>
      <c r="G68" s="186">
        <f>PRODUCT(D68:F68)</f>
        <v>0</v>
      </c>
      <c r="J68" s="129"/>
    </row>
    <row r="69" spans="1:10" ht="12.75">
      <c r="A69" s="257"/>
      <c r="B69" s="202"/>
      <c r="C69" s="120" t="s">
        <v>366</v>
      </c>
      <c r="D69" s="116"/>
      <c r="E69" s="194"/>
      <c r="F69" s="186"/>
      <c r="G69" s="186"/>
      <c r="J69" s="129"/>
    </row>
    <row r="70" spans="1:10" ht="12.75">
      <c r="A70" s="257"/>
      <c r="B70" s="202"/>
      <c r="C70" s="120" t="s">
        <v>367</v>
      </c>
      <c r="D70" s="116"/>
      <c r="E70" s="194"/>
      <c r="F70" s="186"/>
      <c r="G70" s="186"/>
      <c r="J70" s="129"/>
    </row>
    <row r="71" spans="1:10" ht="12.75">
      <c r="A71" s="257"/>
      <c r="B71" s="181"/>
      <c r="C71" s="156"/>
      <c r="D71" s="116"/>
      <c r="E71" s="204"/>
      <c r="F71" s="186"/>
      <c r="G71" s="186"/>
      <c r="J71" s="129"/>
    </row>
    <row r="72" spans="1:10" ht="25.5">
      <c r="A72" s="257" t="s">
        <v>234</v>
      </c>
      <c r="B72" s="202" t="s">
        <v>562</v>
      </c>
      <c r="C72" s="203" t="s">
        <v>368</v>
      </c>
      <c r="D72" s="116" t="s">
        <v>425</v>
      </c>
      <c r="E72" s="194">
        <v>28</v>
      </c>
      <c r="F72" s="186">
        <v>0</v>
      </c>
      <c r="G72" s="186">
        <f>PRODUCT(D72:F72)</f>
        <v>0</v>
      </c>
      <c r="J72" s="129"/>
    </row>
    <row r="73" spans="1:10" ht="12.75">
      <c r="A73" s="257"/>
      <c r="B73" s="181"/>
      <c r="C73" s="120" t="s">
        <v>369</v>
      </c>
      <c r="D73" s="116"/>
      <c r="E73" s="194"/>
      <c r="F73" s="165"/>
      <c r="G73" s="165"/>
      <c r="J73" s="129"/>
    </row>
    <row r="74" spans="1:10" ht="12.75">
      <c r="A74" s="257"/>
      <c r="B74" s="181"/>
      <c r="C74" s="120" t="s">
        <v>370</v>
      </c>
      <c r="D74" s="116"/>
      <c r="E74" s="194"/>
      <c r="F74" s="165"/>
      <c r="G74" s="165"/>
      <c r="J74" s="129"/>
    </row>
    <row r="75" spans="1:10" ht="12.75">
      <c r="A75" s="257"/>
      <c r="B75" s="114"/>
      <c r="C75" s="119"/>
      <c r="D75" s="116"/>
      <c r="E75" s="193"/>
      <c r="F75" s="165"/>
      <c r="G75" s="165"/>
      <c r="J75" s="129"/>
    </row>
    <row r="76" spans="1:10" ht="25.5">
      <c r="A76" s="257" t="s">
        <v>235</v>
      </c>
      <c r="B76" s="202" t="s">
        <v>561</v>
      </c>
      <c r="C76" s="203" t="s">
        <v>371</v>
      </c>
      <c r="D76" s="116" t="s">
        <v>425</v>
      </c>
      <c r="E76" s="194">
        <v>25</v>
      </c>
      <c r="F76" s="186">
        <v>0</v>
      </c>
      <c r="G76" s="186">
        <f>PRODUCT(D76:F76)</f>
        <v>0</v>
      </c>
      <c r="J76" s="129"/>
    </row>
    <row r="77" spans="1:10" ht="12.75">
      <c r="A77" s="257"/>
      <c r="B77" s="181"/>
      <c r="C77" s="120" t="s">
        <v>372</v>
      </c>
      <c r="D77" s="116"/>
      <c r="E77" s="194"/>
      <c r="F77" s="165"/>
      <c r="G77" s="165"/>
      <c r="J77" s="129"/>
    </row>
    <row r="78" spans="1:10" ht="12.75">
      <c r="A78" s="257"/>
      <c r="B78" s="181"/>
      <c r="C78" s="120" t="s">
        <v>367</v>
      </c>
      <c r="D78" s="116"/>
      <c r="E78" s="194"/>
      <c r="F78" s="165"/>
      <c r="G78" s="165"/>
      <c r="J78" s="129"/>
    </row>
    <row r="79" spans="1:10" ht="12.75">
      <c r="A79" s="257"/>
      <c r="B79" s="181"/>
      <c r="C79" s="120"/>
      <c r="D79" s="116"/>
      <c r="E79" s="194"/>
      <c r="F79" s="165"/>
      <c r="G79" s="165"/>
      <c r="J79" s="129"/>
    </row>
    <row r="80" spans="1:10" ht="12.75">
      <c r="A80" s="257" t="s">
        <v>236</v>
      </c>
      <c r="B80" s="114" t="s">
        <v>535</v>
      </c>
      <c r="C80" s="120" t="s">
        <v>380</v>
      </c>
      <c r="D80" s="182" t="s">
        <v>449</v>
      </c>
      <c r="E80" s="186">
        <v>2</v>
      </c>
      <c r="F80" s="186">
        <v>0</v>
      </c>
      <c r="G80" s="186">
        <f>PRODUCT(D80:F80)</f>
        <v>0</v>
      </c>
      <c r="J80" s="129"/>
    </row>
    <row r="81" spans="1:10" ht="12.75">
      <c r="A81" s="257"/>
      <c r="B81" s="114"/>
      <c r="C81" s="120" t="s">
        <v>382</v>
      </c>
      <c r="D81" s="116"/>
      <c r="E81" s="193"/>
      <c r="F81" s="165"/>
      <c r="G81" s="159"/>
      <c r="J81" s="129"/>
    </row>
    <row r="82" spans="1:10" ht="12.75">
      <c r="A82" s="257"/>
      <c r="B82" s="114"/>
      <c r="C82" s="120"/>
      <c r="D82" s="116"/>
      <c r="E82" s="193"/>
      <c r="F82" s="165"/>
      <c r="G82" s="159"/>
      <c r="J82" s="129"/>
    </row>
    <row r="83" spans="1:10" ht="12.75">
      <c r="A83" s="257" t="s">
        <v>237</v>
      </c>
      <c r="B83" s="114" t="s">
        <v>527</v>
      </c>
      <c r="C83" s="120" t="s">
        <v>378</v>
      </c>
      <c r="D83" s="182" t="s">
        <v>449</v>
      </c>
      <c r="E83" s="186">
        <v>2</v>
      </c>
      <c r="F83" s="186">
        <v>0</v>
      </c>
      <c r="G83" s="186">
        <f>PRODUCT(D83:F83)</f>
        <v>0</v>
      </c>
      <c r="J83" s="129"/>
    </row>
    <row r="84" spans="1:10" ht="12.75">
      <c r="A84" s="257"/>
      <c r="B84" s="181"/>
      <c r="C84" s="120" t="s">
        <v>354</v>
      </c>
      <c r="D84" s="116"/>
      <c r="E84" s="194"/>
      <c r="F84" s="165"/>
      <c r="G84" s="165"/>
      <c r="J84" s="129"/>
    </row>
    <row r="85" spans="1:10" ht="12.75">
      <c r="A85" s="257"/>
      <c r="B85" s="114"/>
      <c r="C85" s="120"/>
      <c r="D85" s="116"/>
      <c r="E85" s="193"/>
      <c r="F85" s="165"/>
      <c r="G85" s="159"/>
      <c r="J85" s="129"/>
    </row>
    <row r="86" spans="1:10" ht="12.75">
      <c r="A86" s="257" t="s">
        <v>238</v>
      </c>
      <c r="B86" s="114" t="s">
        <v>526</v>
      </c>
      <c r="C86" s="120" t="s">
        <v>383</v>
      </c>
      <c r="D86" s="182" t="s">
        <v>449</v>
      </c>
      <c r="E86" s="186">
        <v>15</v>
      </c>
      <c r="F86" s="186">
        <v>0</v>
      </c>
      <c r="G86" s="186">
        <f>PRODUCT(D86:F86)</f>
        <v>0</v>
      </c>
      <c r="J86" s="129"/>
    </row>
    <row r="87" spans="1:10" ht="12.75">
      <c r="A87" s="257"/>
      <c r="B87" s="114"/>
      <c r="C87" s="120" t="s">
        <v>384</v>
      </c>
      <c r="D87" s="116"/>
      <c r="E87" s="193"/>
      <c r="F87" s="165"/>
      <c r="G87" s="159"/>
      <c r="J87" s="129"/>
    </row>
    <row r="88" spans="1:10" ht="12.75">
      <c r="A88" s="257"/>
      <c r="B88" s="181"/>
      <c r="C88" s="120" t="s">
        <v>385</v>
      </c>
      <c r="D88" s="116"/>
      <c r="E88" s="194"/>
      <c r="F88" s="165"/>
      <c r="G88" s="165"/>
      <c r="J88" s="129"/>
    </row>
    <row r="89" spans="1:10" ht="12.75">
      <c r="A89" s="257"/>
      <c r="B89" s="181"/>
      <c r="C89" s="120"/>
      <c r="D89" s="116"/>
      <c r="E89" s="194"/>
      <c r="F89" s="165"/>
      <c r="G89" s="165"/>
      <c r="J89" s="129"/>
    </row>
    <row r="90" spans="1:10" ht="10.5" customHeight="1">
      <c r="A90" s="257" t="s">
        <v>239</v>
      </c>
      <c r="B90" s="114" t="s">
        <v>525</v>
      </c>
      <c r="C90" s="120" t="s">
        <v>386</v>
      </c>
      <c r="D90" s="182" t="s">
        <v>449</v>
      </c>
      <c r="E90" s="186">
        <v>8</v>
      </c>
      <c r="F90" s="186">
        <v>0</v>
      </c>
      <c r="G90" s="186">
        <f>PRODUCT(D90:F90)</f>
        <v>0</v>
      </c>
      <c r="J90" s="129"/>
    </row>
    <row r="91" spans="1:10" ht="10.5" customHeight="1">
      <c r="A91" s="257"/>
      <c r="B91" s="114"/>
      <c r="C91" s="120" t="s">
        <v>381</v>
      </c>
      <c r="D91" s="116"/>
      <c r="E91" s="193"/>
      <c r="F91" s="165"/>
      <c r="G91" s="159"/>
      <c r="J91" s="129"/>
    </row>
    <row r="92" spans="1:10" ht="10.5" customHeight="1">
      <c r="A92" s="257"/>
      <c r="B92" s="181"/>
      <c r="C92" s="120" t="s">
        <v>385</v>
      </c>
      <c r="D92" s="116"/>
      <c r="E92" s="194"/>
      <c r="F92" s="165"/>
      <c r="G92" s="165"/>
      <c r="J92" s="129"/>
    </row>
    <row r="93" spans="1:10" ht="10.5" customHeight="1">
      <c r="A93" s="257"/>
      <c r="B93" s="181"/>
      <c r="C93" s="120"/>
      <c r="D93" s="116"/>
      <c r="E93" s="194"/>
      <c r="F93" s="165"/>
      <c r="G93" s="165"/>
      <c r="J93" s="129"/>
    </row>
    <row r="94" spans="1:10" ht="10.5" customHeight="1">
      <c r="A94" s="257" t="s">
        <v>239</v>
      </c>
      <c r="B94" s="114" t="s">
        <v>525</v>
      </c>
      <c r="C94" s="120" t="s">
        <v>388</v>
      </c>
      <c r="D94" s="182" t="s">
        <v>449</v>
      </c>
      <c r="E94" s="186">
        <v>8</v>
      </c>
      <c r="F94" s="186">
        <v>0</v>
      </c>
      <c r="G94" s="186">
        <f>PRODUCT(D94:F94)</f>
        <v>0</v>
      </c>
      <c r="J94" s="129"/>
    </row>
    <row r="95" spans="1:10" ht="10.5" customHeight="1">
      <c r="A95" s="257"/>
      <c r="B95" s="114"/>
      <c r="C95" s="120" t="s">
        <v>387</v>
      </c>
      <c r="D95" s="116"/>
      <c r="E95" s="193"/>
      <c r="F95" s="165"/>
      <c r="G95" s="159"/>
      <c r="J95" s="129"/>
    </row>
    <row r="96" spans="1:10" ht="10.5" customHeight="1">
      <c r="A96" s="257"/>
      <c r="B96" s="181"/>
      <c r="C96" s="120" t="s">
        <v>354</v>
      </c>
      <c r="D96" s="116"/>
      <c r="E96" s="194"/>
      <c r="F96" s="165"/>
      <c r="G96" s="165"/>
      <c r="J96" s="129"/>
    </row>
    <row r="97" spans="1:10" ht="12.75">
      <c r="A97" s="257"/>
      <c r="B97" s="114"/>
      <c r="C97" s="120"/>
      <c r="D97" s="116"/>
      <c r="E97" s="193"/>
      <c r="F97" s="165"/>
      <c r="G97" s="165"/>
      <c r="J97" s="129"/>
    </row>
    <row r="98" spans="1:10" ht="12.75">
      <c r="A98" s="257" t="s">
        <v>240</v>
      </c>
      <c r="B98" s="202" t="s">
        <v>522</v>
      </c>
      <c r="C98" s="120" t="s">
        <v>374</v>
      </c>
      <c r="D98" s="116" t="s">
        <v>425</v>
      </c>
      <c r="E98" s="193">
        <v>15</v>
      </c>
      <c r="F98" s="186">
        <v>0</v>
      </c>
      <c r="G98" s="186">
        <f>PRODUCT(D98:F98)</f>
        <v>0</v>
      </c>
      <c r="J98" s="129"/>
    </row>
    <row r="99" spans="1:10" ht="12.75">
      <c r="A99" s="257"/>
      <c r="B99" s="181"/>
      <c r="C99" s="120" t="s">
        <v>372</v>
      </c>
      <c r="D99" s="116"/>
      <c r="E99" s="193"/>
      <c r="F99" s="186"/>
      <c r="G99" s="186"/>
      <c r="J99" s="129"/>
    </row>
    <row r="100" spans="1:10" ht="12.75">
      <c r="A100" s="257"/>
      <c r="B100" s="181"/>
      <c r="C100" s="120" t="s">
        <v>385</v>
      </c>
      <c r="D100" s="116"/>
      <c r="E100" s="193"/>
      <c r="F100" s="186"/>
      <c r="G100" s="186"/>
      <c r="J100" s="129"/>
    </row>
    <row r="101" spans="1:10" ht="12.75">
      <c r="A101" s="257"/>
      <c r="B101" s="114"/>
      <c r="C101" s="120"/>
      <c r="D101" s="116"/>
      <c r="E101" s="193"/>
      <c r="F101" s="165"/>
      <c r="G101" s="165"/>
      <c r="J101" s="129"/>
    </row>
    <row r="102" spans="1:10" ht="12.75">
      <c r="A102" s="257" t="s">
        <v>241</v>
      </c>
      <c r="B102" s="202" t="s">
        <v>523</v>
      </c>
      <c r="C102" s="120" t="s">
        <v>445</v>
      </c>
      <c r="D102" s="116" t="s">
        <v>425</v>
      </c>
      <c r="E102" s="193">
        <v>25</v>
      </c>
      <c r="F102" s="186">
        <v>0</v>
      </c>
      <c r="G102" s="186">
        <f>PRODUCT(D102:F102)</f>
        <v>0</v>
      </c>
      <c r="J102" s="129"/>
    </row>
    <row r="103" spans="1:10" ht="12.75">
      <c r="A103" s="257"/>
      <c r="B103" s="181"/>
      <c r="C103" s="120" t="s">
        <v>372</v>
      </c>
      <c r="D103" s="116"/>
      <c r="E103" s="193"/>
      <c r="F103" s="186"/>
      <c r="G103" s="186"/>
      <c r="J103" s="129"/>
    </row>
    <row r="104" spans="1:10" ht="12.75">
      <c r="A104" s="257"/>
      <c r="B104" s="181"/>
      <c r="C104" s="120" t="s">
        <v>367</v>
      </c>
      <c r="D104" s="116"/>
      <c r="E104" s="193"/>
      <c r="F104" s="186"/>
      <c r="G104" s="186"/>
      <c r="J104" s="129"/>
    </row>
    <row r="105" spans="1:10" ht="12.75">
      <c r="A105" s="257"/>
      <c r="B105" s="114"/>
      <c r="C105" s="120"/>
      <c r="D105" s="116"/>
      <c r="E105" s="193"/>
      <c r="F105" s="186"/>
      <c r="G105" s="186"/>
      <c r="H105" s="166"/>
      <c r="J105" s="129"/>
    </row>
    <row r="106" spans="1:10" ht="12.75">
      <c r="A106" s="257" t="s">
        <v>242</v>
      </c>
      <c r="B106" s="202" t="s">
        <v>524</v>
      </c>
      <c r="C106" s="120" t="s">
        <v>534</v>
      </c>
      <c r="D106" s="124" t="s">
        <v>425</v>
      </c>
      <c r="E106" s="117">
        <v>43</v>
      </c>
      <c r="F106" s="196">
        <v>0</v>
      </c>
      <c r="G106" s="186">
        <f>PRODUCT(D106:F106)</f>
        <v>0</v>
      </c>
      <c r="H106" s="166"/>
      <c r="J106" s="129"/>
    </row>
    <row r="107" spans="1:10" ht="12.75">
      <c r="A107" s="257"/>
      <c r="B107" s="202"/>
      <c r="C107" s="120" t="s">
        <v>372</v>
      </c>
      <c r="D107" s="124"/>
      <c r="E107" s="117"/>
      <c r="F107" s="196"/>
      <c r="G107" s="186"/>
      <c r="H107" s="166"/>
      <c r="J107" s="129"/>
    </row>
    <row r="108" spans="1:10" ht="12.75">
      <c r="A108" s="257"/>
      <c r="B108" s="181"/>
      <c r="C108" s="120" t="s">
        <v>375</v>
      </c>
      <c r="D108" s="124"/>
      <c r="E108" s="117"/>
      <c r="F108" s="196"/>
      <c r="G108" s="186"/>
      <c r="H108" s="166"/>
      <c r="J108" s="129"/>
    </row>
    <row r="109" spans="1:10" ht="12.75">
      <c r="A109" s="257"/>
      <c r="B109" s="114"/>
      <c r="C109" s="120"/>
      <c r="D109" s="116"/>
      <c r="E109" s="193"/>
      <c r="F109" s="186"/>
      <c r="G109" s="186"/>
      <c r="J109" s="129"/>
    </row>
    <row r="110" spans="1:10" ht="12.75">
      <c r="A110" s="257" t="s">
        <v>243</v>
      </c>
      <c r="B110" s="202" t="s">
        <v>536</v>
      </c>
      <c r="C110" s="120" t="s">
        <v>330</v>
      </c>
      <c r="D110" s="124" t="s">
        <v>425</v>
      </c>
      <c r="E110" s="117">
        <v>20</v>
      </c>
      <c r="F110" s="196">
        <v>0</v>
      </c>
      <c r="G110" s="186">
        <f>PRODUCT(D110:F110)</f>
        <v>0</v>
      </c>
      <c r="H110" s="166"/>
      <c r="J110" s="129"/>
    </row>
    <row r="111" spans="1:10" ht="12.75">
      <c r="A111" s="257"/>
      <c r="B111" s="202"/>
      <c r="C111" s="120" t="s">
        <v>376</v>
      </c>
      <c r="D111" s="124"/>
      <c r="E111" s="117"/>
      <c r="F111" s="196"/>
      <c r="G111" s="186"/>
      <c r="H111" s="166"/>
      <c r="J111" s="129"/>
    </row>
    <row r="112" spans="1:10" ht="12.75">
      <c r="A112" s="257"/>
      <c r="B112" s="181"/>
      <c r="C112" s="120" t="s">
        <v>377</v>
      </c>
      <c r="D112" s="124"/>
      <c r="E112" s="117"/>
      <c r="F112" s="174"/>
      <c r="G112" s="165"/>
      <c r="H112" s="166"/>
      <c r="J112" s="129"/>
    </row>
    <row r="113" spans="1:10" ht="12.75">
      <c r="A113" s="257"/>
      <c r="B113" s="181"/>
      <c r="C113" s="120"/>
      <c r="D113" s="124"/>
      <c r="E113" s="117"/>
      <c r="F113" s="174"/>
      <c r="G113" s="165"/>
      <c r="H113" s="166"/>
      <c r="J113" s="129"/>
    </row>
    <row r="114" spans="1:10" ht="12.75">
      <c r="A114" s="257" t="s">
        <v>413</v>
      </c>
      <c r="B114" s="202" t="s">
        <v>538</v>
      </c>
      <c r="C114" s="120" t="s">
        <v>379</v>
      </c>
      <c r="D114" s="124" t="s">
        <v>425</v>
      </c>
      <c r="E114" s="117">
        <v>13</v>
      </c>
      <c r="F114" s="196">
        <v>0</v>
      </c>
      <c r="G114" s="186">
        <f>PRODUCT(D114:F114)</f>
        <v>0</v>
      </c>
      <c r="H114" s="166"/>
      <c r="J114" s="129"/>
    </row>
    <row r="115" spans="1:10" ht="12.75">
      <c r="A115" s="257"/>
      <c r="B115" s="181"/>
      <c r="C115" s="120" t="s">
        <v>363</v>
      </c>
      <c r="D115" s="124"/>
      <c r="E115" s="117"/>
      <c r="F115" s="196"/>
      <c r="G115" s="186"/>
      <c r="H115" s="166"/>
      <c r="J115" s="129"/>
    </row>
    <row r="116" spans="1:10" ht="12.75">
      <c r="A116" s="257"/>
      <c r="B116" s="181"/>
      <c r="C116" s="120" t="s">
        <v>373</v>
      </c>
      <c r="D116" s="124"/>
      <c r="E116" s="117"/>
      <c r="F116" s="174"/>
      <c r="G116" s="165"/>
      <c r="H116" s="166"/>
      <c r="J116" s="129"/>
    </row>
    <row r="117" spans="1:10" ht="12.75">
      <c r="A117" s="257"/>
      <c r="B117" s="114"/>
      <c r="C117" s="120"/>
      <c r="D117" s="116"/>
      <c r="E117" s="193"/>
      <c r="F117" s="165"/>
      <c r="G117" s="159"/>
      <c r="J117" s="129"/>
    </row>
    <row r="118" spans="1:10" ht="12.75">
      <c r="A118" s="257"/>
      <c r="B118" s="202" t="s">
        <v>539</v>
      </c>
      <c r="C118" s="120" t="s">
        <v>426</v>
      </c>
      <c r="D118" s="116"/>
      <c r="E118" s="193"/>
      <c r="F118" s="193"/>
      <c r="G118" s="193"/>
      <c r="H118" s="166"/>
      <c r="J118" s="129"/>
    </row>
    <row r="119" spans="1:10" ht="12.75">
      <c r="A119" s="257" t="s">
        <v>244</v>
      </c>
      <c r="B119" s="202"/>
      <c r="C119" s="120" t="s">
        <v>18</v>
      </c>
      <c r="D119" s="116" t="s">
        <v>425</v>
      </c>
      <c r="E119" s="193">
        <v>3</v>
      </c>
      <c r="F119" s="186">
        <v>0</v>
      </c>
      <c r="G119" s="186">
        <f>PRODUCT(D119:F119)</f>
        <v>0</v>
      </c>
      <c r="H119" s="166"/>
      <c r="J119" s="129"/>
    </row>
    <row r="120" spans="1:10" ht="12.75">
      <c r="A120" s="257"/>
      <c r="B120" s="202"/>
      <c r="C120" s="120" t="s">
        <v>389</v>
      </c>
      <c r="D120" s="116"/>
      <c r="E120" s="193"/>
      <c r="F120" s="186"/>
      <c r="G120" s="186"/>
      <c r="H120" s="166"/>
      <c r="J120" s="129"/>
    </row>
    <row r="121" spans="1:10" ht="12.75">
      <c r="A121" s="257" t="s">
        <v>245</v>
      </c>
      <c r="B121" s="114"/>
      <c r="C121" s="120" t="s">
        <v>13</v>
      </c>
      <c r="D121" s="116" t="s">
        <v>425</v>
      </c>
      <c r="E121" s="193">
        <v>5</v>
      </c>
      <c r="F121" s="193">
        <v>0</v>
      </c>
      <c r="G121" s="193">
        <f>PRODUCT(D121:F121)</f>
        <v>0</v>
      </c>
      <c r="H121" s="166"/>
      <c r="J121" s="129"/>
    </row>
    <row r="122" spans="1:10" ht="12.75">
      <c r="A122" s="257"/>
      <c r="B122" s="114"/>
      <c r="C122" s="120" t="s">
        <v>390</v>
      </c>
      <c r="D122" s="116"/>
      <c r="E122" s="189"/>
      <c r="F122" s="165"/>
      <c r="G122" s="165"/>
      <c r="H122" s="166"/>
      <c r="J122" s="129"/>
    </row>
    <row r="123" spans="1:10" ht="12.75">
      <c r="A123" s="257" t="s">
        <v>246</v>
      </c>
      <c r="B123" s="114"/>
      <c r="C123" s="119" t="s">
        <v>331</v>
      </c>
      <c r="D123" s="116" t="s">
        <v>425</v>
      </c>
      <c r="E123" s="193">
        <v>6</v>
      </c>
      <c r="F123" s="193">
        <v>0</v>
      </c>
      <c r="G123" s="193">
        <f>PRODUCT(D123:F123)</f>
        <v>0</v>
      </c>
      <c r="H123" s="166"/>
      <c r="J123" s="129"/>
    </row>
    <row r="124" spans="1:10" ht="12.75">
      <c r="A124" s="257"/>
      <c r="B124" s="114"/>
      <c r="C124" s="120" t="s">
        <v>389</v>
      </c>
      <c r="D124" s="116"/>
      <c r="E124" s="189"/>
      <c r="F124" s="165"/>
      <c r="G124" s="165"/>
      <c r="H124" s="166"/>
      <c r="J124" s="129"/>
    </row>
    <row r="125" spans="1:10" ht="12.75">
      <c r="A125" s="257"/>
      <c r="B125" s="114"/>
      <c r="C125" s="120" t="s">
        <v>391</v>
      </c>
      <c r="D125" s="116"/>
      <c r="E125" s="189"/>
      <c r="F125" s="165"/>
      <c r="G125" s="165"/>
      <c r="H125" s="166"/>
      <c r="J125" s="129"/>
    </row>
    <row r="126" spans="1:10" ht="12.75">
      <c r="A126" s="257" t="s">
        <v>247</v>
      </c>
      <c r="B126" s="114"/>
      <c r="C126" s="120" t="s">
        <v>14</v>
      </c>
      <c r="D126" s="116" t="s">
        <v>425</v>
      </c>
      <c r="E126" s="193">
        <v>47</v>
      </c>
      <c r="F126" s="193">
        <v>0</v>
      </c>
      <c r="G126" s="193">
        <f>PRODUCT(D126:F126)</f>
        <v>0</v>
      </c>
      <c r="H126" s="166"/>
      <c r="J126" s="129"/>
    </row>
    <row r="127" spans="1:10" ht="12.75">
      <c r="A127" s="257"/>
      <c r="B127" s="114"/>
      <c r="C127" s="120" t="s">
        <v>719</v>
      </c>
      <c r="D127" s="116"/>
      <c r="E127" s="189"/>
      <c r="F127" s="165"/>
      <c r="G127" s="165"/>
      <c r="H127" s="166"/>
      <c r="J127" s="129"/>
    </row>
    <row r="128" spans="1:10" ht="12.75">
      <c r="A128" s="257"/>
      <c r="B128" s="114"/>
      <c r="C128" s="120" t="s">
        <v>720</v>
      </c>
      <c r="D128" s="116"/>
      <c r="E128" s="189"/>
      <c r="F128" s="165"/>
      <c r="G128" s="165"/>
      <c r="H128" s="166"/>
      <c r="J128" s="129"/>
    </row>
    <row r="129" spans="1:10" ht="12.75">
      <c r="A129" s="257" t="s">
        <v>248</v>
      </c>
      <c r="B129" s="114"/>
      <c r="C129" s="120" t="s">
        <v>15</v>
      </c>
      <c r="D129" s="116" t="s">
        <v>425</v>
      </c>
      <c r="E129" s="193">
        <v>18</v>
      </c>
      <c r="F129" s="193">
        <v>0</v>
      </c>
      <c r="G129" s="193">
        <f>PRODUCT(D129:F129)</f>
        <v>0</v>
      </c>
      <c r="H129" s="166"/>
      <c r="J129" s="129"/>
    </row>
    <row r="130" spans="1:10" ht="12.75">
      <c r="A130" s="257"/>
      <c r="B130" s="114"/>
      <c r="C130" s="120" t="s">
        <v>396</v>
      </c>
      <c r="D130" s="116"/>
      <c r="E130" s="189"/>
      <c r="F130" s="165"/>
      <c r="G130" s="165"/>
      <c r="H130" s="166"/>
      <c r="J130" s="129"/>
    </row>
    <row r="131" spans="1:10" ht="12.75">
      <c r="A131" s="257"/>
      <c r="B131" s="114"/>
      <c r="C131" s="120"/>
      <c r="D131" s="116"/>
      <c r="E131" s="189"/>
      <c r="F131" s="165"/>
      <c r="G131" s="165"/>
      <c r="H131" s="166"/>
      <c r="J131" s="129"/>
    </row>
    <row r="132" spans="1:10" ht="12.75">
      <c r="A132" s="257"/>
      <c r="B132" s="202" t="s">
        <v>540</v>
      </c>
      <c r="C132" s="120" t="s">
        <v>429</v>
      </c>
      <c r="D132" s="116"/>
      <c r="E132" s="189"/>
      <c r="F132" s="165"/>
      <c r="G132" s="165"/>
      <c r="H132" s="166"/>
      <c r="J132" s="129"/>
    </row>
    <row r="133" spans="1:10" ht="12.75">
      <c r="A133" s="257" t="s">
        <v>249</v>
      </c>
      <c r="B133" s="202"/>
      <c r="C133" s="120" t="s">
        <v>18</v>
      </c>
      <c r="D133" s="116" t="s">
        <v>425</v>
      </c>
      <c r="E133" s="193">
        <v>3</v>
      </c>
      <c r="F133" s="186">
        <v>0</v>
      </c>
      <c r="G133" s="186">
        <f>PRODUCT(D133:F133)</f>
        <v>0</v>
      </c>
      <c r="H133" s="166"/>
      <c r="J133" s="129"/>
    </row>
    <row r="134" spans="1:10" ht="12.75">
      <c r="A134" s="257"/>
      <c r="B134" s="202"/>
      <c r="C134" s="120" t="s">
        <v>389</v>
      </c>
      <c r="D134" s="116"/>
      <c r="E134" s="193"/>
      <c r="F134" s="186"/>
      <c r="G134" s="186"/>
      <c r="H134" s="166"/>
      <c r="J134" s="129"/>
    </row>
    <row r="135" spans="1:10" ht="12.75">
      <c r="A135" s="257" t="s">
        <v>250</v>
      </c>
      <c r="B135" s="114"/>
      <c r="C135" s="120" t="s">
        <v>16</v>
      </c>
      <c r="D135" s="116" t="s">
        <v>425</v>
      </c>
      <c r="E135" s="193">
        <v>5</v>
      </c>
      <c r="F135" s="193">
        <v>0</v>
      </c>
      <c r="G135" s="193">
        <f>PRODUCT(D135:F135)</f>
        <v>0</v>
      </c>
      <c r="H135" s="166"/>
      <c r="J135" s="129"/>
    </row>
    <row r="136" spans="1:10" ht="12.75">
      <c r="A136" s="257"/>
      <c r="B136" s="114"/>
      <c r="C136" s="120" t="s">
        <v>390</v>
      </c>
      <c r="D136" s="116"/>
      <c r="E136" s="189"/>
      <c r="F136" s="165"/>
      <c r="G136" s="165"/>
      <c r="H136" s="166"/>
      <c r="J136" s="129"/>
    </row>
    <row r="137" spans="1:10" ht="12.75">
      <c r="A137" s="257" t="s">
        <v>251</v>
      </c>
      <c r="B137" s="114"/>
      <c r="C137" s="119" t="s">
        <v>17</v>
      </c>
      <c r="D137" s="116" t="s">
        <v>425</v>
      </c>
      <c r="E137" s="193">
        <v>8</v>
      </c>
      <c r="F137" s="193">
        <v>0</v>
      </c>
      <c r="G137" s="193">
        <f>PRODUCT(D137:F137)</f>
        <v>0</v>
      </c>
      <c r="H137" s="166"/>
      <c r="J137" s="129"/>
    </row>
    <row r="138" spans="1:10" ht="12.75">
      <c r="A138" s="257"/>
      <c r="B138" s="114"/>
      <c r="C138" s="120" t="s">
        <v>390</v>
      </c>
      <c r="D138" s="116"/>
      <c r="E138" s="189"/>
      <c r="F138" s="165"/>
      <c r="G138" s="165"/>
      <c r="H138" s="166"/>
      <c r="J138" s="129"/>
    </row>
    <row r="139" spans="1:10" ht="12.75">
      <c r="A139" s="257"/>
      <c r="B139" s="114"/>
      <c r="C139" s="120" t="s">
        <v>391</v>
      </c>
      <c r="D139" s="116"/>
      <c r="E139" s="189"/>
      <c r="F139" s="165"/>
      <c r="G139" s="165"/>
      <c r="H139" s="166"/>
      <c r="J139" s="129"/>
    </row>
    <row r="140" spans="1:10" ht="12.75">
      <c r="A140" s="257" t="s">
        <v>252</v>
      </c>
      <c r="B140" s="114"/>
      <c r="C140" s="120" t="s">
        <v>443</v>
      </c>
      <c r="D140" s="116" t="s">
        <v>425</v>
      </c>
      <c r="E140" s="193">
        <v>92</v>
      </c>
      <c r="F140" s="193">
        <v>0</v>
      </c>
      <c r="G140" s="193">
        <f>PRODUCT(D140:F140)</f>
        <v>0</v>
      </c>
      <c r="H140" s="166"/>
      <c r="J140" s="129"/>
    </row>
    <row r="141" spans="1:10" ht="12.75">
      <c r="A141" s="257"/>
      <c r="B141" s="114"/>
      <c r="C141" s="120" t="s">
        <v>392</v>
      </c>
      <c r="D141" s="116"/>
      <c r="E141" s="193"/>
      <c r="F141" s="193"/>
      <c r="G141" s="193"/>
      <c r="H141" s="166"/>
      <c r="J141" s="129"/>
    </row>
    <row r="142" spans="1:10" ht="12.75">
      <c r="A142" s="257"/>
      <c r="B142" s="114"/>
      <c r="C142" s="120" t="s">
        <v>721</v>
      </c>
      <c r="D142" s="116"/>
      <c r="E142" s="193"/>
      <c r="F142" s="193"/>
      <c r="G142" s="193"/>
      <c r="H142" s="166"/>
      <c r="J142" s="129"/>
    </row>
    <row r="143" spans="1:10" ht="12.75">
      <c r="A143" s="257" t="s">
        <v>253</v>
      </c>
      <c r="B143" s="114"/>
      <c r="C143" s="120" t="s">
        <v>533</v>
      </c>
      <c r="D143" s="116" t="s">
        <v>425</v>
      </c>
      <c r="E143" s="193">
        <v>38</v>
      </c>
      <c r="F143" s="193">
        <v>0</v>
      </c>
      <c r="G143" s="193">
        <f>PRODUCT(D143:F143)</f>
        <v>0</v>
      </c>
      <c r="H143" s="166"/>
      <c r="J143" s="129"/>
    </row>
    <row r="144" spans="1:10" ht="12.75">
      <c r="A144" s="257"/>
      <c r="B144" s="114"/>
      <c r="C144" s="120" t="s">
        <v>393</v>
      </c>
      <c r="D144" s="116"/>
      <c r="E144" s="193"/>
      <c r="F144" s="193"/>
      <c r="G144" s="193"/>
      <c r="H144" s="166"/>
      <c r="J144" s="129"/>
    </row>
    <row r="145" spans="1:10" ht="12.75">
      <c r="A145" s="257"/>
      <c r="B145" s="114"/>
      <c r="C145" s="120" t="s">
        <v>377</v>
      </c>
      <c r="D145" s="116"/>
      <c r="E145" s="193"/>
      <c r="F145" s="193"/>
      <c r="G145" s="193"/>
      <c r="H145" s="166"/>
      <c r="J145" s="129"/>
    </row>
    <row r="146" spans="1:10" ht="12.75">
      <c r="A146" s="257" t="s">
        <v>254</v>
      </c>
      <c r="B146" s="114"/>
      <c r="C146" s="120" t="s">
        <v>394</v>
      </c>
      <c r="D146" s="116" t="s">
        <v>425</v>
      </c>
      <c r="E146" s="193">
        <v>22</v>
      </c>
      <c r="F146" s="193">
        <v>0</v>
      </c>
      <c r="G146" s="193">
        <f>PRODUCT(D146:F146)</f>
        <v>0</v>
      </c>
      <c r="H146" s="166"/>
      <c r="J146" s="129"/>
    </row>
    <row r="147" spans="1:10" ht="12.75">
      <c r="A147" s="257"/>
      <c r="B147" s="114"/>
      <c r="C147" s="120" t="s">
        <v>397</v>
      </c>
      <c r="D147" s="116"/>
      <c r="E147" s="193"/>
      <c r="F147" s="193"/>
      <c r="G147" s="193"/>
      <c r="H147" s="166"/>
      <c r="J147" s="129"/>
    </row>
    <row r="148" spans="1:10" ht="12.75">
      <c r="A148" s="257"/>
      <c r="B148" s="114"/>
      <c r="C148" s="120" t="s">
        <v>395</v>
      </c>
      <c r="D148" s="116"/>
      <c r="E148" s="193"/>
      <c r="F148" s="193"/>
      <c r="G148" s="193"/>
      <c r="H148" s="166"/>
      <c r="J148" s="129"/>
    </row>
    <row r="149" spans="1:10" ht="12.75">
      <c r="A149" s="257"/>
      <c r="B149" s="114"/>
      <c r="C149" s="120"/>
      <c r="D149" s="116"/>
      <c r="E149" s="193"/>
      <c r="F149" s="193"/>
      <c r="G149" s="193"/>
      <c r="H149" s="166"/>
      <c r="J149" s="129"/>
    </row>
    <row r="150" spans="1:10" ht="25.5">
      <c r="A150" s="257" t="s">
        <v>723</v>
      </c>
      <c r="B150" s="114" t="s">
        <v>724</v>
      </c>
      <c r="C150" s="120" t="s">
        <v>725</v>
      </c>
      <c r="D150" s="116" t="s">
        <v>449</v>
      </c>
      <c r="E150" s="193">
        <v>4</v>
      </c>
      <c r="F150" s="193">
        <v>0</v>
      </c>
      <c r="G150" s="193">
        <f>PRODUCT(D150:F150)</f>
        <v>0</v>
      </c>
      <c r="H150" s="166"/>
      <c r="J150" s="129"/>
    </row>
    <row r="151" spans="1:10" ht="12.75">
      <c r="A151" s="257"/>
      <c r="B151" s="114"/>
      <c r="C151" s="120" t="s">
        <v>726</v>
      </c>
      <c r="D151" s="116"/>
      <c r="E151" s="193"/>
      <c r="F151" s="193"/>
      <c r="G151" s="193"/>
      <c r="H151" s="166"/>
      <c r="J151" s="129"/>
    </row>
    <row r="152" spans="1:10" ht="12.75">
      <c r="A152" s="257"/>
      <c r="B152" s="114"/>
      <c r="C152" s="120"/>
      <c r="D152" s="116"/>
      <c r="E152" s="193"/>
      <c r="F152" s="193"/>
      <c r="G152" s="193"/>
      <c r="H152" s="166"/>
      <c r="J152" s="129"/>
    </row>
    <row r="153" spans="1:10" ht="12.75">
      <c r="A153" s="257" t="s">
        <v>35</v>
      </c>
      <c r="B153" s="114" t="s">
        <v>2</v>
      </c>
      <c r="C153" s="120" t="s">
        <v>36</v>
      </c>
      <c r="D153" s="116" t="s">
        <v>449</v>
      </c>
      <c r="E153" s="193">
        <v>1</v>
      </c>
      <c r="F153" s="193">
        <v>0</v>
      </c>
      <c r="G153" s="193">
        <f>PRODUCT(D153:F153)</f>
        <v>0</v>
      </c>
      <c r="H153" s="166"/>
      <c r="J153" s="129"/>
    </row>
    <row r="154" spans="1:10" ht="12.75">
      <c r="A154" s="257"/>
      <c r="B154" s="114"/>
      <c r="C154" s="120"/>
      <c r="D154" s="116"/>
      <c r="E154" s="193"/>
      <c r="F154" s="193"/>
      <c r="G154" s="193"/>
      <c r="H154" s="166"/>
      <c r="J154" s="129"/>
    </row>
    <row r="155" spans="1:10" ht="25.5">
      <c r="A155" s="257" t="s">
        <v>255</v>
      </c>
      <c r="B155" s="114" t="s">
        <v>3</v>
      </c>
      <c r="C155" s="267" t="s">
        <v>49</v>
      </c>
      <c r="D155" s="116" t="s">
        <v>500</v>
      </c>
      <c r="E155" s="193">
        <v>140</v>
      </c>
      <c r="F155" s="193">
        <v>0</v>
      </c>
      <c r="G155" s="193">
        <f>PRODUCT(D155:F155)</f>
        <v>0</v>
      </c>
      <c r="H155" s="166"/>
      <c r="J155" s="129"/>
    </row>
    <row r="156" spans="1:10" ht="12.75">
      <c r="A156" s="257"/>
      <c r="B156" s="114"/>
      <c r="C156" s="120" t="s">
        <v>398</v>
      </c>
      <c r="D156" s="116"/>
      <c r="E156" s="193"/>
      <c r="F156" s="186"/>
      <c r="G156" s="165"/>
      <c r="H156" s="166"/>
      <c r="J156" s="129"/>
    </row>
    <row r="157" spans="1:10" ht="12.75">
      <c r="A157" s="257"/>
      <c r="B157" s="114"/>
      <c r="C157" s="120" t="s">
        <v>399</v>
      </c>
      <c r="D157" s="116"/>
      <c r="E157" s="193"/>
      <c r="F157" s="186"/>
      <c r="G157" s="165"/>
      <c r="H157" s="166"/>
      <c r="J157" s="129"/>
    </row>
    <row r="158" spans="1:10" ht="12.75">
      <c r="A158" s="257"/>
      <c r="B158" s="114"/>
      <c r="C158" s="120" t="s">
        <v>400</v>
      </c>
      <c r="D158" s="116"/>
      <c r="E158" s="193"/>
      <c r="F158" s="165"/>
      <c r="G158" s="165"/>
      <c r="H158" s="166"/>
      <c r="J158" s="129"/>
    </row>
    <row r="159" spans="1:10" ht="12.75">
      <c r="A159" s="257"/>
      <c r="B159" s="114"/>
      <c r="C159" s="120"/>
      <c r="D159" s="116"/>
      <c r="E159" s="193"/>
      <c r="F159" s="165"/>
      <c r="G159" s="165"/>
      <c r="H159" s="166"/>
      <c r="J159" s="129"/>
    </row>
    <row r="160" spans="1:10" ht="12.75">
      <c r="A160" s="257"/>
      <c r="B160" s="111" t="s">
        <v>469</v>
      </c>
      <c r="C160" s="126"/>
      <c r="D160" s="112"/>
      <c r="E160" s="192"/>
      <c r="F160" s="228"/>
      <c r="G160" s="229">
        <f>SUM(G10:G159)</f>
        <v>0</v>
      </c>
      <c r="H160" s="166"/>
      <c r="J160" s="129"/>
    </row>
    <row r="161" spans="1:10" ht="12.75">
      <c r="A161" s="257"/>
      <c r="B161" s="114"/>
      <c r="C161" s="119"/>
      <c r="D161" s="116"/>
      <c r="E161" s="193"/>
      <c r="F161" s="186"/>
      <c r="G161" s="186"/>
      <c r="J161" s="129"/>
    </row>
    <row r="162" spans="1:10" ht="38.25">
      <c r="A162" s="257" t="s">
        <v>256</v>
      </c>
      <c r="B162" s="202" t="s">
        <v>2</v>
      </c>
      <c r="C162" s="120" t="s">
        <v>28</v>
      </c>
      <c r="D162" s="116" t="s">
        <v>499</v>
      </c>
      <c r="E162" s="194">
        <v>65</v>
      </c>
      <c r="F162" s="186">
        <v>0</v>
      </c>
      <c r="G162" s="186">
        <f>PRODUCT(D162:F162)</f>
        <v>0</v>
      </c>
      <c r="H162" s="166"/>
      <c r="J162" s="129"/>
    </row>
    <row r="163" spans="1:10" ht="12.75">
      <c r="A163" s="257"/>
      <c r="B163" s="114"/>
      <c r="C163" s="120" t="s">
        <v>736</v>
      </c>
      <c r="D163" s="116"/>
      <c r="E163" s="194"/>
      <c r="F163" s="186"/>
      <c r="G163" s="186"/>
      <c r="H163" s="166"/>
      <c r="J163" s="129"/>
    </row>
    <row r="164" spans="1:10" ht="12.75">
      <c r="A164" s="257"/>
      <c r="B164" s="114"/>
      <c r="C164" s="120" t="s">
        <v>26</v>
      </c>
      <c r="D164" s="116"/>
      <c r="E164" s="194"/>
      <c r="F164" s="186"/>
      <c r="G164" s="186"/>
      <c r="H164" s="166"/>
      <c r="J164" s="129"/>
    </row>
    <row r="165" spans="1:10" ht="12.75">
      <c r="A165" s="257"/>
      <c r="B165" s="114"/>
      <c r="C165" s="119"/>
      <c r="D165" s="116"/>
      <c r="E165" s="193"/>
      <c r="F165" s="186"/>
      <c r="G165" s="186"/>
      <c r="J165" s="129"/>
    </row>
    <row r="166" spans="1:10" ht="38.25">
      <c r="A166" s="257" t="s">
        <v>256</v>
      </c>
      <c r="B166" s="202" t="s">
        <v>3</v>
      </c>
      <c r="C166" s="120" t="s">
        <v>27</v>
      </c>
      <c r="D166" s="116" t="s">
        <v>499</v>
      </c>
      <c r="E166" s="194">
        <v>116</v>
      </c>
      <c r="F166" s="186">
        <v>0</v>
      </c>
      <c r="G166" s="186">
        <f>PRODUCT(D166:F166)</f>
        <v>0</v>
      </c>
      <c r="H166" s="166"/>
      <c r="I166" s="166"/>
      <c r="J166" s="129"/>
    </row>
    <row r="167" spans="1:10" ht="12.75">
      <c r="A167" s="257"/>
      <c r="B167" s="114"/>
      <c r="C167" s="120" t="s">
        <v>30</v>
      </c>
      <c r="D167" s="116"/>
      <c r="E167" s="194"/>
      <c r="F167" s="186"/>
      <c r="G167" s="186"/>
      <c r="H167" s="166"/>
      <c r="J167" s="129"/>
    </row>
    <row r="168" spans="1:10" ht="12.75">
      <c r="A168" s="257"/>
      <c r="B168" s="114"/>
      <c r="C168" s="120" t="s">
        <v>31</v>
      </c>
      <c r="D168" s="116"/>
      <c r="E168" s="194"/>
      <c r="F168" s="186"/>
      <c r="G168" s="186"/>
      <c r="H168" s="166"/>
      <c r="J168" s="129"/>
    </row>
    <row r="169" spans="1:10" ht="12.75">
      <c r="A169" s="257"/>
      <c r="B169" s="114"/>
      <c r="C169" s="120"/>
      <c r="D169" s="116"/>
      <c r="E169" s="194"/>
      <c r="F169" s="186"/>
      <c r="G169" s="186"/>
      <c r="H169" s="166"/>
      <c r="J169" s="129"/>
    </row>
    <row r="170" spans="1:10" ht="38.25">
      <c r="A170" s="257" t="s">
        <v>257</v>
      </c>
      <c r="B170" s="202" t="s">
        <v>121</v>
      </c>
      <c r="C170" s="120" t="s">
        <v>29</v>
      </c>
      <c r="D170" s="116" t="s">
        <v>499</v>
      </c>
      <c r="E170" s="194">
        <v>62</v>
      </c>
      <c r="F170" s="186">
        <v>0</v>
      </c>
      <c r="G170" s="186">
        <f>PRODUCT(D170:F170)</f>
        <v>0</v>
      </c>
      <c r="H170" s="166"/>
      <c r="I170" s="166"/>
      <c r="J170" s="129"/>
    </row>
    <row r="171" spans="1:10" ht="12.75">
      <c r="A171" s="257"/>
      <c r="B171" s="114"/>
      <c r="C171" s="120" t="s">
        <v>32</v>
      </c>
      <c r="D171" s="116"/>
      <c r="E171" s="194"/>
      <c r="F171" s="186"/>
      <c r="G171" s="186"/>
      <c r="H171" s="166"/>
      <c r="J171" s="129"/>
    </row>
    <row r="172" spans="1:10" ht="12.75">
      <c r="A172" s="257"/>
      <c r="B172" s="114"/>
      <c r="C172" s="119"/>
      <c r="D172" s="116"/>
      <c r="E172" s="193"/>
      <c r="F172" s="186"/>
      <c r="G172" s="186"/>
      <c r="H172" s="166"/>
      <c r="J172" s="129"/>
    </row>
    <row r="173" spans="1:10" ht="12.75">
      <c r="A173" s="257" t="s">
        <v>258</v>
      </c>
      <c r="B173" s="111" t="s">
        <v>33</v>
      </c>
      <c r="C173" s="113"/>
      <c r="D173" s="112" t="s">
        <v>449</v>
      </c>
      <c r="E173" s="192">
        <v>1</v>
      </c>
      <c r="F173" s="228">
        <v>0</v>
      </c>
      <c r="G173" s="262">
        <f>PRODUCT(D173:F173)</f>
        <v>0</v>
      </c>
      <c r="H173" s="166"/>
      <c r="J173" s="129"/>
    </row>
    <row r="174" spans="1:10" s="106" customFormat="1" ht="12.75">
      <c r="A174" s="258"/>
      <c r="B174" s="130"/>
      <c r="C174" s="134"/>
      <c r="D174" s="122"/>
      <c r="E174" s="195"/>
      <c r="F174" s="171"/>
      <c r="G174" s="173"/>
      <c r="H174" s="169"/>
      <c r="I174" s="170"/>
      <c r="J174" s="127"/>
    </row>
    <row r="175" spans="1:10" ht="12.75">
      <c r="A175" s="257"/>
      <c r="B175" s="148" t="s">
        <v>37</v>
      </c>
      <c r="C175" s="218" t="s">
        <v>125</v>
      </c>
      <c r="D175" s="112"/>
      <c r="E175" s="192"/>
      <c r="F175" s="168"/>
      <c r="G175" s="168"/>
      <c r="J175" s="129"/>
    </row>
    <row r="176" spans="1:10" ht="12.75">
      <c r="A176" s="257"/>
      <c r="B176" s="114"/>
      <c r="C176" s="119"/>
      <c r="D176" s="116"/>
      <c r="E176" s="193"/>
      <c r="F176" s="165"/>
      <c r="G176" s="159"/>
      <c r="J176" s="129"/>
    </row>
    <row r="177" spans="1:10" ht="51">
      <c r="A177" s="257" t="s">
        <v>259</v>
      </c>
      <c r="B177" s="114" t="s">
        <v>38</v>
      </c>
      <c r="C177" s="263" t="s">
        <v>46</v>
      </c>
      <c r="D177" s="264" t="s">
        <v>449</v>
      </c>
      <c r="E177" s="223">
        <v>1</v>
      </c>
      <c r="F177" s="227">
        <v>0</v>
      </c>
      <c r="G177" s="195">
        <f>PRODUCT(D177:F177)</f>
        <v>0</v>
      </c>
      <c r="J177" s="129"/>
    </row>
    <row r="178" spans="1:10" ht="25.5">
      <c r="A178" s="257"/>
      <c r="B178" s="114"/>
      <c r="C178" s="263" t="s">
        <v>47</v>
      </c>
      <c r="D178" s="264" t="s">
        <v>449</v>
      </c>
      <c r="E178" s="223">
        <v>1</v>
      </c>
      <c r="F178" s="227">
        <v>0</v>
      </c>
      <c r="G178" s="195">
        <f>PRODUCT(D178:F178)</f>
        <v>0</v>
      </c>
      <c r="J178" s="129"/>
    </row>
    <row r="179" spans="1:10" ht="12.75">
      <c r="A179" s="257"/>
      <c r="B179" s="114"/>
      <c r="C179" s="263" t="s">
        <v>39</v>
      </c>
      <c r="D179" s="264" t="s">
        <v>449</v>
      </c>
      <c r="E179" s="223">
        <v>1</v>
      </c>
      <c r="F179" s="227">
        <v>0</v>
      </c>
      <c r="G179" s="195">
        <f>PRODUCT(D179:F179)</f>
        <v>0</v>
      </c>
      <c r="J179" s="129"/>
    </row>
    <row r="180" spans="1:10" ht="38.25">
      <c r="A180" s="257"/>
      <c r="B180" s="114"/>
      <c r="C180" s="271" t="s">
        <v>50</v>
      </c>
      <c r="D180" s="155" t="s">
        <v>449</v>
      </c>
      <c r="E180" s="246">
        <v>1</v>
      </c>
      <c r="F180" s="240">
        <v>0</v>
      </c>
      <c r="G180" s="240">
        <f>PRODUCT(E180:F180)</f>
        <v>0</v>
      </c>
      <c r="J180" s="129"/>
    </row>
    <row r="181" spans="1:10" ht="12.75">
      <c r="A181" s="257"/>
      <c r="B181" s="114"/>
      <c r="C181" s="120" t="s">
        <v>54</v>
      </c>
      <c r="D181" s="155"/>
      <c r="E181" s="246"/>
      <c r="F181" s="240"/>
      <c r="G181" s="240"/>
      <c r="J181" s="129"/>
    </row>
    <row r="182" spans="1:10" ht="12.75">
      <c r="A182" s="257"/>
      <c r="B182" s="114"/>
      <c r="C182" s="271"/>
      <c r="D182" s="155"/>
      <c r="E182" s="246"/>
      <c r="F182" s="240"/>
      <c r="G182" s="240"/>
      <c r="J182" s="129"/>
    </row>
    <row r="183" spans="1:10" ht="25.5">
      <c r="A183" s="257"/>
      <c r="B183" s="114" t="s">
        <v>40</v>
      </c>
      <c r="C183" s="263" t="s">
        <v>41</v>
      </c>
      <c r="D183" s="264"/>
      <c r="E183" s="223"/>
      <c r="F183" s="227"/>
      <c r="G183" s="195"/>
      <c r="J183" s="129"/>
    </row>
    <row r="184" spans="1:10" ht="12.75">
      <c r="A184" s="257" t="s">
        <v>260</v>
      </c>
      <c r="B184" s="114"/>
      <c r="C184" s="265" t="s">
        <v>48</v>
      </c>
      <c r="D184" s="264" t="s">
        <v>425</v>
      </c>
      <c r="E184" s="223">
        <v>8</v>
      </c>
      <c r="F184" s="227">
        <v>0</v>
      </c>
      <c r="G184" s="227">
        <f>PRODUCT(D184:F184)</f>
        <v>0</v>
      </c>
      <c r="H184" s="166"/>
      <c r="J184" s="129"/>
    </row>
    <row r="185" spans="1:10" ht="12.75">
      <c r="A185" s="257" t="s">
        <v>261</v>
      </c>
      <c r="B185" s="125"/>
      <c r="C185" s="265" t="s">
        <v>42</v>
      </c>
      <c r="D185" s="264" t="s">
        <v>425</v>
      </c>
      <c r="E185" s="223">
        <v>8</v>
      </c>
      <c r="F185" s="227">
        <v>0</v>
      </c>
      <c r="G185" s="195">
        <f>PRODUCT(D185:F185)</f>
        <v>0</v>
      </c>
      <c r="H185" s="166"/>
      <c r="J185" s="129"/>
    </row>
    <row r="186" spans="1:10" ht="12.75">
      <c r="A186" s="257"/>
      <c r="B186" s="125"/>
      <c r="C186" s="120" t="s">
        <v>55</v>
      </c>
      <c r="D186" s="264"/>
      <c r="E186" s="223"/>
      <c r="F186" s="227"/>
      <c r="G186" s="195"/>
      <c r="H186" s="166"/>
      <c r="J186" s="129"/>
    </row>
    <row r="187" spans="1:10" ht="12.75">
      <c r="A187" s="257"/>
      <c r="B187" s="125"/>
      <c r="C187" s="265"/>
      <c r="D187" s="264"/>
      <c r="E187" s="223"/>
      <c r="F187" s="227"/>
      <c r="G187" s="195"/>
      <c r="H187" s="166"/>
      <c r="J187" s="129"/>
    </row>
    <row r="188" spans="1:10" ht="38.25">
      <c r="A188" s="257" t="s">
        <v>262</v>
      </c>
      <c r="B188" s="114" t="s">
        <v>44</v>
      </c>
      <c r="C188" s="263" t="s">
        <v>43</v>
      </c>
      <c r="D188" s="264" t="s">
        <v>425</v>
      </c>
      <c r="E188" s="223">
        <v>20</v>
      </c>
      <c r="F188" s="227">
        <v>0</v>
      </c>
      <c r="G188" s="195">
        <f>PRODUCT(D188:F188)</f>
        <v>0</v>
      </c>
      <c r="H188" s="166"/>
      <c r="J188" s="129"/>
    </row>
    <row r="189" spans="1:10" ht="12.75">
      <c r="A189" s="257"/>
      <c r="B189" s="114"/>
      <c r="C189" s="120" t="s">
        <v>56</v>
      </c>
      <c r="D189" s="264"/>
      <c r="E189" s="223"/>
      <c r="F189" s="227"/>
      <c r="G189" s="195"/>
      <c r="H189" s="166"/>
      <c r="J189" s="129"/>
    </row>
    <row r="190" spans="1:10" ht="12.75">
      <c r="A190" s="257"/>
      <c r="B190" s="114"/>
      <c r="C190" s="120"/>
      <c r="D190" s="264"/>
      <c r="E190" s="223"/>
      <c r="F190" s="227"/>
      <c r="G190" s="195"/>
      <c r="H190" s="166"/>
      <c r="J190" s="129"/>
    </row>
    <row r="191" spans="1:10" ht="25.5">
      <c r="A191" s="257" t="s">
        <v>263</v>
      </c>
      <c r="B191" s="266" t="s">
        <v>53</v>
      </c>
      <c r="C191" s="267" t="s">
        <v>45</v>
      </c>
      <c r="D191" s="268" t="s">
        <v>500</v>
      </c>
      <c r="E191" s="269">
        <v>20</v>
      </c>
      <c r="F191" s="270">
        <v>0</v>
      </c>
      <c r="G191" s="227">
        <f>PRODUCT(D191:F191)</f>
        <v>0</v>
      </c>
      <c r="H191" s="166"/>
      <c r="J191" s="129"/>
    </row>
    <row r="192" spans="1:10" ht="12.75">
      <c r="A192" s="257"/>
      <c r="B192" s="266"/>
      <c r="C192" s="120" t="s">
        <v>565</v>
      </c>
      <c r="D192" s="268"/>
      <c r="E192" s="269"/>
      <c r="F192" s="270"/>
      <c r="G192" s="227"/>
      <c r="H192" s="166"/>
      <c r="J192" s="129"/>
    </row>
    <row r="193" spans="1:10" ht="12.75">
      <c r="A193" s="257"/>
      <c r="B193" s="114"/>
      <c r="C193" s="120"/>
      <c r="D193" s="124"/>
      <c r="E193" s="117"/>
      <c r="F193" s="174"/>
      <c r="G193" s="165"/>
      <c r="H193" s="166"/>
      <c r="J193" s="129"/>
    </row>
    <row r="194" spans="1:10" ht="12.75">
      <c r="A194" s="257"/>
      <c r="B194" s="111" t="s">
        <v>469</v>
      </c>
      <c r="C194" s="126"/>
      <c r="D194" s="112"/>
      <c r="E194" s="192"/>
      <c r="F194" s="228"/>
      <c r="G194" s="229">
        <f>SUM(G177:G193)</f>
        <v>0</v>
      </c>
      <c r="J194" s="129"/>
    </row>
    <row r="195" spans="1:10" ht="12.75">
      <c r="A195" s="257"/>
      <c r="B195" s="114"/>
      <c r="C195" s="119"/>
      <c r="D195" s="116"/>
      <c r="E195" s="193"/>
      <c r="F195" s="186"/>
      <c r="G195" s="186"/>
      <c r="J195" s="129"/>
    </row>
    <row r="196" spans="1:10" ht="12.75">
      <c r="A196" s="257" t="s">
        <v>264</v>
      </c>
      <c r="B196" s="272" t="s">
        <v>113</v>
      </c>
      <c r="C196" s="273"/>
      <c r="D196" s="274" t="s">
        <v>449</v>
      </c>
      <c r="E196" s="275">
        <v>1</v>
      </c>
      <c r="F196" s="276">
        <v>0</v>
      </c>
      <c r="G196" s="262">
        <f>PRODUCT(D196:F196)</f>
        <v>0</v>
      </c>
      <c r="H196" s="166"/>
      <c r="J196" s="129"/>
    </row>
    <row r="197" spans="1:10" ht="12.75">
      <c r="A197" s="257"/>
      <c r="B197" s="114"/>
      <c r="C197" s="119"/>
      <c r="D197" s="116"/>
      <c r="E197" s="193"/>
      <c r="F197" s="165"/>
      <c r="G197" s="159"/>
      <c r="J197" s="129"/>
    </row>
    <row r="198" spans="1:10" ht="12.75">
      <c r="A198" s="257"/>
      <c r="B198" s="148" t="s">
        <v>515</v>
      </c>
      <c r="C198" s="218" t="s">
        <v>34</v>
      </c>
      <c r="D198" s="112"/>
      <c r="E198" s="192"/>
      <c r="F198" s="168"/>
      <c r="G198" s="168"/>
      <c r="J198" s="129"/>
    </row>
    <row r="199" spans="1:10" ht="12.75">
      <c r="A199" s="257"/>
      <c r="B199" s="114"/>
      <c r="C199" s="119"/>
      <c r="D199" s="116"/>
      <c r="E199" s="193"/>
      <c r="F199" s="165"/>
      <c r="G199" s="159"/>
      <c r="J199" s="129"/>
    </row>
    <row r="200" spans="1:10" ht="38.25">
      <c r="A200" s="257" t="s">
        <v>265</v>
      </c>
      <c r="B200" s="132" t="s">
        <v>431</v>
      </c>
      <c r="C200" s="120" t="s">
        <v>57</v>
      </c>
      <c r="D200" s="116" t="s">
        <v>449</v>
      </c>
      <c r="E200" s="277">
        <v>1</v>
      </c>
      <c r="F200" s="193">
        <v>0</v>
      </c>
      <c r="G200" s="270">
        <f>PRODUCT(D200:F200)</f>
        <v>0</v>
      </c>
      <c r="J200" s="129"/>
    </row>
    <row r="201" spans="1:10" ht="12.75">
      <c r="A201" s="257"/>
      <c r="B201" s="132"/>
      <c r="C201" s="120" t="s">
        <v>51</v>
      </c>
      <c r="D201" s="116" t="s">
        <v>449</v>
      </c>
      <c r="E201" s="277">
        <v>1</v>
      </c>
      <c r="F201" s="193">
        <v>0</v>
      </c>
      <c r="G201" s="270">
        <f>PRODUCT(D201:F201)</f>
        <v>0</v>
      </c>
      <c r="J201" s="129"/>
    </row>
    <row r="202" spans="1:10" ht="12.75">
      <c r="A202" s="257"/>
      <c r="B202" s="132"/>
      <c r="C202" s="120" t="s">
        <v>52</v>
      </c>
      <c r="D202" s="116" t="s">
        <v>449</v>
      </c>
      <c r="E202" s="277">
        <v>1</v>
      </c>
      <c r="F202" s="193">
        <v>0</v>
      </c>
      <c r="G202" s="270">
        <f>PRODUCT(D202:F202)</f>
        <v>0</v>
      </c>
      <c r="J202" s="129"/>
    </row>
    <row r="203" spans="1:10" ht="12.75">
      <c r="A203" s="257"/>
      <c r="B203" s="132"/>
      <c r="C203" s="120" t="s">
        <v>63</v>
      </c>
      <c r="D203" s="116"/>
      <c r="E203" s="277"/>
      <c r="F203" s="193"/>
      <c r="G203" s="270"/>
      <c r="J203" s="129"/>
    </row>
    <row r="204" spans="1:10" ht="12.75">
      <c r="A204" s="257"/>
      <c r="B204" s="132"/>
      <c r="C204" s="120"/>
      <c r="D204" s="116"/>
      <c r="E204" s="277"/>
      <c r="F204" s="193"/>
      <c r="G204" s="270"/>
      <c r="J204" s="129"/>
    </row>
    <row r="205" spans="1:10" ht="38.25">
      <c r="A205" s="257" t="s">
        <v>266</v>
      </c>
      <c r="B205" s="132" t="s">
        <v>4</v>
      </c>
      <c r="C205" s="252" t="s">
        <v>58</v>
      </c>
      <c r="D205" s="238" t="s">
        <v>449</v>
      </c>
      <c r="E205" s="239">
        <v>1</v>
      </c>
      <c r="F205" s="240">
        <v>0</v>
      </c>
      <c r="G205" s="240">
        <f>E205*F205</f>
        <v>0</v>
      </c>
      <c r="J205" s="129"/>
    </row>
    <row r="206" spans="1:10" ht="12.75">
      <c r="A206" s="257"/>
      <c r="B206" s="132"/>
      <c r="C206" s="120" t="s">
        <v>65</v>
      </c>
      <c r="D206" s="238" t="s">
        <v>449</v>
      </c>
      <c r="E206" s="239">
        <v>2</v>
      </c>
      <c r="F206" s="240">
        <v>0</v>
      </c>
      <c r="G206" s="240">
        <f>E206*F206</f>
        <v>0</v>
      </c>
      <c r="J206" s="129"/>
    </row>
    <row r="207" spans="1:10" ht="12.75">
      <c r="A207" s="257"/>
      <c r="B207" s="132"/>
      <c r="C207" s="120" t="s">
        <v>64</v>
      </c>
      <c r="D207" s="238"/>
      <c r="E207" s="239"/>
      <c r="F207" s="240"/>
      <c r="G207" s="240"/>
      <c r="J207" s="129"/>
    </row>
    <row r="208" spans="1:10" ht="12.75">
      <c r="A208" s="257"/>
      <c r="B208" s="132"/>
      <c r="C208" s="234"/>
      <c r="D208" s="235"/>
      <c r="E208" s="232"/>
      <c r="F208" s="233"/>
      <c r="G208" s="236"/>
      <c r="J208" s="129"/>
    </row>
    <row r="209" spans="1:10" ht="51">
      <c r="A209" s="257" t="s">
        <v>267</v>
      </c>
      <c r="B209" s="132" t="s">
        <v>432</v>
      </c>
      <c r="C209" s="252" t="s">
        <v>61</v>
      </c>
      <c r="D209" s="238" t="s">
        <v>449</v>
      </c>
      <c r="E209" s="239">
        <v>2</v>
      </c>
      <c r="F209" s="240">
        <v>0</v>
      </c>
      <c r="G209" s="240">
        <f>E209*F209</f>
        <v>0</v>
      </c>
      <c r="H209" s="166"/>
      <c r="J209" s="129"/>
    </row>
    <row r="210" spans="1:10" ht="12.75">
      <c r="A210" s="257"/>
      <c r="B210" s="132"/>
      <c r="C210" s="120" t="s">
        <v>62</v>
      </c>
      <c r="D210" s="238" t="s">
        <v>449</v>
      </c>
      <c r="E210" s="239">
        <v>2</v>
      </c>
      <c r="F210" s="240">
        <v>0</v>
      </c>
      <c r="G210" s="240">
        <f>E210*F210</f>
        <v>0</v>
      </c>
      <c r="H210" s="166"/>
      <c r="J210" s="129"/>
    </row>
    <row r="211" spans="1:10" ht="38.25">
      <c r="A211" s="257" t="s">
        <v>268</v>
      </c>
      <c r="B211" s="132"/>
      <c r="C211" s="271" t="s">
        <v>59</v>
      </c>
      <c r="D211" s="155" t="s">
        <v>449</v>
      </c>
      <c r="E211" s="246">
        <v>2</v>
      </c>
      <c r="F211" s="240">
        <v>0</v>
      </c>
      <c r="G211" s="240">
        <f>PRODUCT(E211:F211)</f>
        <v>0</v>
      </c>
      <c r="H211" s="166"/>
      <c r="J211" s="129"/>
    </row>
    <row r="212" spans="1:10" ht="12.75">
      <c r="A212" s="257"/>
      <c r="B212" s="132"/>
      <c r="C212" s="120" t="s">
        <v>60</v>
      </c>
      <c r="D212" s="235"/>
      <c r="E212" s="232"/>
      <c r="F212" s="233"/>
      <c r="G212" s="236"/>
      <c r="H212" s="166"/>
      <c r="J212" s="129"/>
    </row>
    <row r="213" spans="1:10" ht="12.75">
      <c r="A213" s="257"/>
      <c r="B213" s="132"/>
      <c r="C213" s="234"/>
      <c r="D213" s="235"/>
      <c r="E213" s="232"/>
      <c r="F213" s="233"/>
      <c r="G213" s="236"/>
      <c r="H213" s="167"/>
      <c r="J213" s="129"/>
    </row>
    <row r="214" spans="1:10" ht="25.5">
      <c r="A214" s="257" t="s">
        <v>269</v>
      </c>
      <c r="B214" s="132" t="s">
        <v>433</v>
      </c>
      <c r="C214" s="252" t="s">
        <v>66</v>
      </c>
      <c r="D214" s="238" t="s">
        <v>449</v>
      </c>
      <c r="E214" s="239">
        <v>1</v>
      </c>
      <c r="F214" s="240">
        <v>0</v>
      </c>
      <c r="G214" s="240">
        <f>E214*F214</f>
        <v>0</v>
      </c>
      <c r="H214" s="166"/>
      <c r="J214" s="129"/>
    </row>
    <row r="215" spans="1:10" ht="12.75">
      <c r="A215" s="257"/>
      <c r="B215" s="132"/>
      <c r="C215" s="120" t="s">
        <v>67</v>
      </c>
      <c r="D215" s="235"/>
      <c r="E215" s="232"/>
      <c r="F215" s="233"/>
      <c r="G215" s="236"/>
      <c r="H215" s="166"/>
      <c r="J215" s="129"/>
    </row>
    <row r="216" spans="1:10" ht="12.75">
      <c r="A216" s="257"/>
      <c r="B216" s="132"/>
      <c r="C216" s="234"/>
      <c r="D216" s="235"/>
      <c r="E216" s="232"/>
      <c r="F216" s="233"/>
      <c r="G216" s="236"/>
      <c r="H216" s="166"/>
      <c r="J216" s="129"/>
    </row>
    <row r="217" spans="1:10" ht="25.5">
      <c r="A217" s="257" t="s">
        <v>270</v>
      </c>
      <c r="B217" s="132" t="s">
        <v>434</v>
      </c>
      <c r="C217" s="252" t="s">
        <v>68</v>
      </c>
      <c r="D217" s="238" t="s">
        <v>449</v>
      </c>
      <c r="E217" s="239">
        <v>1</v>
      </c>
      <c r="F217" s="240">
        <v>0</v>
      </c>
      <c r="G217" s="240">
        <f>E217*F217</f>
        <v>0</v>
      </c>
      <c r="H217" s="166"/>
      <c r="J217" s="129"/>
    </row>
    <row r="218" spans="1:10" ht="12.75">
      <c r="A218" s="257"/>
      <c r="B218" s="132"/>
      <c r="C218" s="120" t="s">
        <v>67</v>
      </c>
      <c r="D218" s="235"/>
      <c r="E218" s="232"/>
      <c r="F218" s="233"/>
      <c r="G218" s="236"/>
      <c r="H218" s="166"/>
      <c r="J218" s="129"/>
    </row>
    <row r="219" spans="1:10" ht="12.75">
      <c r="A219" s="257"/>
      <c r="B219" s="132"/>
      <c r="C219" s="234"/>
      <c r="D219" s="235"/>
      <c r="E219" s="232"/>
      <c r="F219" s="233"/>
      <c r="G219" s="236"/>
      <c r="J219" s="129"/>
    </row>
    <row r="220" spans="1:10" ht="38.25">
      <c r="A220" s="257" t="s">
        <v>271</v>
      </c>
      <c r="B220" s="132" t="s">
        <v>435</v>
      </c>
      <c r="C220" s="234" t="s">
        <v>76</v>
      </c>
      <c r="D220" s="238" t="s">
        <v>449</v>
      </c>
      <c r="E220" s="239">
        <v>1</v>
      </c>
      <c r="F220" s="240">
        <v>0</v>
      </c>
      <c r="G220" s="240">
        <f>E220*F220</f>
        <v>0</v>
      </c>
      <c r="J220" s="129"/>
    </row>
    <row r="221" spans="1:10" ht="12.75">
      <c r="A221" s="257"/>
      <c r="B221" s="230"/>
      <c r="C221" s="120" t="s">
        <v>69</v>
      </c>
      <c r="D221" s="235"/>
      <c r="E221" s="232"/>
      <c r="F221" s="233"/>
      <c r="G221" s="236"/>
      <c r="J221" s="129"/>
    </row>
    <row r="222" spans="1:10" ht="12.75">
      <c r="A222" s="257"/>
      <c r="B222" s="230"/>
      <c r="C222" s="234"/>
      <c r="D222" s="235"/>
      <c r="E222" s="232"/>
      <c r="F222" s="233"/>
      <c r="G222" s="236"/>
      <c r="J222" s="129"/>
    </row>
    <row r="223" spans="1:10" ht="38.25">
      <c r="A223" s="257" t="s">
        <v>272</v>
      </c>
      <c r="B223" s="132" t="s">
        <v>436</v>
      </c>
      <c r="C223" s="234" t="s">
        <v>86</v>
      </c>
      <c r="D223" s="238" t="s">
        <v>449</v>
      </c>
      <c r="E223" s="239">
        <v>1</v>
      </c>
      <c r="F223" s="240">
        <v>0</v>
      </c>
      <c r="G223" s="240">
        <f>E223*F223</f>
        <v>0</v>
      </c>
      <c r="J223" s="129"/>
    </row>
    <row r="224" spans="1:10" ht="12.75">
      <c r="A224" s="257"/>
      <c r="B224" s="132"/>
      <c r="C224" s="120" t="s">
        <v>67</v>
      </c>
      <c r="D224" s="235"/>
      <c r="E224" s="232"/>
      <c r="F224" s="233"/>
      <c r="G224" s="236"/>
      <c r="J224" s="129"/>
    </row>
    <row r="225" spans="1:10" ht="12.75">
      <c r="A225" s="257"/>
      <c r="B225" s="230"/>
      <c r="C225" s="237"/>
      <c r="D225" s="238"/>
      <c r="E225" s="239"/>
      <c r="F225" s="240"/>
      <c r="G225" s="240"/>
      <c r="J225" s="129"/>
    </row>
    <row r="226" spans="1:10" ht="38.25">
      <c r="A226" s="257" t="s">
        <v>555</v>
      </c>
      <c r="B226" s="132" t="s">
        <v>5</v>
      </c>
      <c r="C226" s="234" t="s">
        <v>77</v>
      </c>
      <c r="D226" s="238" t="s">
        <v>449</v>
      </c>
      <c r="E226" s="239">
        <v>1</v>
      </c>
      <c r="F226" s="240">
        <v>0</v>
      </c>
      <c r="G226" s="240">
        <f>E226*F226</f>
        <v>0</v>
      </c>
      <c r="J226" s="129"/>
    </row>
    <row r="227" spans="1:10" ht="12.75">
      <c r="A227" s="257"/>
      <c r="B227" s="230"/>
      <c r="C227" s="120" t="s">
        <v>332</v>
      </c>
      <c r="D227" s="235"/>
      <c r="E227" s="232"/>
      <c r="F227" s="233"/>
      <c r="G227" s="236"/>
      <c r="J227" s="129"/>
    </row>
    <row r="228" spans="1:10" ht="12.75">
      <c r="A228" s="257"/>
      <c r="B228" s="230"/>
      <c r="C228" s="120"/>
      <c r="D228" s="235"/>
      <c r="E228" s="232"/>
      <c r="F228" s="233"/>
      <c r="G228" s="236"/>
      <c r="J228" s="129"/>
    </row>
    <row r="229" spans="1:10" ht="38.25">
      <c r="A229" s="257" t="s">
        <v>274</v>
      </c>
      <c r="B229" s="253" t="s">
        <v>6</v>
      </c>
      <c r="C229" s="234" t="s">
        <v>82</v>
      </c>
      <c r="D229" s="238" t="s">
        <v>449</v>
      </c>
      <c r="E229" s="239">
        <v>1</v>
      </c>
      <c r="F229" s="240">
        <v>0</v>
      </c>
      <c r="G229" s="240">
        <f>E229*F229</f>
        <v>0</v>
      </c>
      <c r="J229" s="129"/>
    </row>
    <row r="230" spans="1:10" ht="12.75">
      <c r="A230" s="257"/>
      <c r="B230" s="230"/>
      <c r="C230" s="120" t="s">
        <v>85</v>
      </c>
      <c r="D230" s="238"/>
      <c r="E230" s="239"/>
      <c r="F230" s="240"/>
      <c r="G230" s="240"/>
      <c r="J230" s="129"/>
    </row>
    <row r="231" spans="1:10" ht="12.75">
      <c r="A231" s="257"/>
      <c r="B231" s="230"/>
      <c r="C231" s="120"/>
      <c r="D231" s="235"/>
      <c r="E231" s="232"/>
      <c r="F231" s="233"/>
      <c r="G231" s="236"/>
      <c r="J231" s="129"/>
    </row>
    <row r="232" spans="1:10" ht="38.25">
      <c r="A232" s="257" t="s">
        <v>275</v>
      </c>
      <c r="B232" s="132" t="s">
        <v>537</v>
      </c>
      <c r="C232" s="234" t="s">
        <v>70</v>
      </c>
      <c r="D232" s="238" t="s">
        <v>449</v>
      </c>
      <c r="E232" s="239">
        <v>3</v>
      </c>
      <c r="F232" s="240">
        <v>0</v>
      </c>
      <c r="G232" s="240">
        <f>E232*F232</f>
        <v>0</v>
      </c>
      <c r="J232" s="129"/>
    </row>
    <row r="233" spans="1:10" ht="12.75">
      <c r="A233" s="257"/>
      <c r="B233" s="132"/>
      <c r="C233" s="120" t="s">
        <v>354</v>
      </c>
      <c r="D233" s="238"/>
      <c r="E233" s="239"/>
      <c r="F233" s="240"/>
      <c r="G233" s="240"/>
      <c r="J233" s="129"/>
    </row>
    <row r="234" spans="1:10" ht="12.75">
      <c r="A234" s="257"/>
      <c r="B234" s="132"/>
      <c r="C234" s="120" t="s">
        <v>69</v>
      </c>
      <c r="D234" s="235"/>
      <c r="E234" s="232"/>
      <c r="F234" s="233"/>
      <c r="G234" s="236"/>
      <c r="J234" s="129"/>
    </row>
    <row r="235" spans="1:10" ht="12.75">
      <c r="A235" s="257"/>
      <c r="B235" s="132"/>
      <c r="C235" s="120"/>
      <c r="D235" s="235"/>
      <c r="E235" s="232"/>
      <c r="F235" s="233"/>
      <c r="G235" s="236"/>
      <c r="J235" s="129"/>
    </row>
    <row r="236" spans="1:10" ht="38.25">
      <c r="A236" s="257" t="s">
        <v>276</v>
      </c>
      <c r="B236" s="132" t="s">
        <v>437</v>
      </c>
      <c r="C236" s="234" t="s">
        <v>84</v>
      </c>
      <c r="D236" s="238" t="s">
        <v>449</v>
      </c>
      <c r="E236" s="239">
        <v>1</v>
      </c>
      <c r="F236" s="240">
        <v>0</v>
      </c>
      <c r="G236" s="240">
        <f>E236*F236</f>
        <v>0</v>
      </c>
      <c r="J236" s="129"/>
    </row>
    <row r="237" spans="1:10" ht="12.75">
      <c r="A237" s="257"/>
      <c r="B237" s="132"/>
      <c r="C237" s="120" t="s">
        <v>83</v>
      </c>
      <c r="D237" s="238"/>
      <c r="E237" s="239"/>
      <c r="F237" s="240"/>
      <c r="G237" s="240"/>
      <c r="J237" s="129"/>
    </row>
    <row r="238" spans="1:10" ht="12.75">
      <c r="A238" s="257"/>
      <c r="B238" s="132"/>
      <c r="C238" s="120"/>
      <c r="D238" s="235"/>
      <c r="E238" s="232"/>
      <c r="F238" s="233"/>
      <c r="G238" s="236"/>
      <c r="J238" s="129"/>
    </row>
    <row r="239" spans="1:10" ht="38.25">
      <c r="A239" s="257" t="s">
        <v>277</v>
      </c>
      <c r="B239" s="253" t="s">
        <v>438</v>
      </c>
      <c r="C239" s="234" t="s">
        <v>79</v>
      </c>
      <c r="D239" s="238" t="s">
        <v>449</v>
      </c>
      <c r="E239" s="239">
        <v>1</v>
      </c>
      <c r="F239" s="240">
        <v>0</v>
      </c>
      <c r="G239" s="240">
        <f>E239*F239</f>
        <v>0</v>
      </c>
      <c r="J239" s="129"/>
    </row>
    <row r="240" spans="1:10" ht="12.75">
      <c r="A240" s="257"/>
      <c r="B240" s="132"/>
      <c r="C240" s="120" t="s">
        <v>69</v>
      </c>
      <c r="D240" s="235"/>
      <c r="E240" s="232"/>
      <c r="F240" s="233"/>
      <c r="G240" s="236"/>
      <c r="J240" s="129"/>
    </row>
    <row r="241" spans="1:10" ht="12.75">
      <c r="A241" s="257"/>
      <c r="B241" s="132"/>
      <c r="C241" s="120"/>
      <c r="D241" s="235"/>
      <c r="E241" s="232"/>
      <c r="F241" s="233"/>
      <c r="G241" s="236"/>
      <c r="J241" s="129"/>
    </row>
    <row r="242" spans="1:10" ht="38.25">
      <c r="A242" s="257" t="s">
        <v>278</v>
      </c>
      <c r="B242" s="253" t="s">
        <v>439</v>
      </c>
      <c r="C242" s="234" t="s">
        <v>78</v>
      </c>
      <c r="D242" s="238" t="s">
        <v>449</v>
      </c>
      <c r="E242" s="239">
        <v>1</v>
      </c>
      <c r="F242" s="240">
        <v>0</v>
      </c>
      <c r="G242" s="240">
        <f>E242*F242</f>
        <v>0</v>
      </c>
      <c r="J242" s="129"/>
    </row>
    <row r="243" spans="1:10" ht="12.75">
      <c r="A243" s="257"/>
      <c r="B243" s="132"/>
      <c r="C243" s="120" t="s">
        <v>332</v>
      </c>
      <c r="D243" s="235"/>
      <c r="E243" s="232"/>
      <c r="F243" s="233"/>
      <c r="G243" s="236"/>
      <c r="J243" s="129"/>
    </row>
    <row r="244" spans="1:10" ht="12.75">
      <c r="A244" s="257"/>
      <c r="B244" s="230"/>
      <c r="C244" s="237"/>
      <c r="D244" s="238"/>
      <c r="E244" s="239"/>
      <c r="F244" s="240"/>
      <c r="G244" s="240"/>
      <c r="J244" s="129"/>
    </row>
    <row r="245" spans="1:10" ht="38.25">
      <c r="A245" s="257" t="s">
        <v>279</v>
      </c>
      <c r="B245" s="253" t="s">
        <v>440</v>
      </c>
      <c r="C245" s="120" t="s">
        <v>80</v>
      </c>
      <c r="D245" s="238" t="s">
        <v>449</v>
      </c>
      <c r="E245" s="239">
        <v>1</v>
      </c>
      <c r="F245" s="240">
        <v>0</v>
      </c>
      <c r="G245" s="240">
        <f>E245*F245</f>
        <v>0</v>
      </c>
      <c r="J245" s="129"/>
    </row>
    <row r="246" spans="1:10" ht="12.75">
      <c r="A246" s="257"/>
      <c r="B246" s="253"/>
      <c r="C246" s="120" t="s">
        <v>67</v>
      </c>
      <c r="D246" s="238"/>
      <c r="E246" s="239"/>
      <c r="F246" s="240"/>
      <c r="G246" s="240"/>
      <c r="J246" s="129"/>
    </row>
    <row r="247" spans="1:10" ht="12.75">
      <c r="A247" s="257"/>
      <c r="B247" s="253"/>
      <c r="C247" s="120"/>
      <c r="D247" s="238"/>
      <c r="E247" s="239"/>
      <c r="F247" s="240"/>
      <c r="G247" s="240"/>
      <c r="J247" s="129"/>
    </row>
    <row r="248" spans="1:10" ht="38.25">
      <c r="A248" s="257" t="s">
        <v>280</v>
      </c>
      <c r="B248" s="253" t="s">
        <v>9</v>
      </c>
      <c r="C248" s="120" t="s">
        <v>81</v>
      </c>
      <c r="D248" s="238" t="s">
        <v>449</v>
      </c>
      <c r="E248" s="239">
        <v>1</v>
      </c>
      <c r="F248" s="240">
        <v>0</v>
      </c>
      <c r="G248" s="240">
        <f>E248*F248</f>
        <v>0</v>
      </c>
      <c r="J248" s="129"/>
    </row>
    <row r="249" spans="1:10" ht="12.75">
      <c r="A249" s="257"/>
      <c r="B249" s="253"/>
      <c r="C249" s="120" t="s">
        <v>67</v>
      </c>
      <c r="D249" s="238"/>
      <c r="E249" s="239"/>
      <c r="F249" s="240"/>
      <c r="G249" s="240"/>
      <c r="J249" s="129"/>
    </row>
    <row r="250" spans="1:10" ht="12.75">
      <c r="A250" s="257"/>
      <c r="B250" s="230"/>
      <c r="C250" s="237"/>
      <c r="D250" s="238"/>
      <c r="E250" s="239"/>
      <c r="F250" s="240"/>
      <c r="G250" s="240"/>
      <c r="J250" s="129"/>
    </row>
    <row r="251" spans="1:10" ht="12.75">
      <c r="A251" s="257" t="s">
        <v>281</v>
      </c>
      <c r="B251" s="202" t="s">
        <v>441</v>
      </c>
      <c r="C251" s="234" t="s">
        <v>87</v>
      </c>
      <c r="D251" s="238" t="s">
        <v>449</v>
      </c>
      <c r="E251" s="239">
        <v>1</v>
      </c>
      <c r="F251" s="240">
        <v>0</v>
      </c>
      <c r="G251" s="240">
        <f>E251*F251</f>
        <v>0</v>
      </c>
      <c r="J251" s="129"/>
    </row>
    <row r="252" spans="1:10" ht="12.75">
      <c r="A252" s="257"/>
      <c r="B252" s="230"/>
      <c r="C252" s="120" t="s">
        <v>67</v>
      </c>
      <c r="D252" s="235"/>
      <c r="E252" s="232"/>
      <c r="F252" s="233"/>
      <c r="G252" s="236"/>
      <c r="J252" s="129"/>
    </row>
    <row r="253" spans="1:10" ht="12.75">
      <c r="A253" s="257"/>
      <c r="B253" s="230"/>
      <c r="C253" s="237"/>
      <c r="D253" s="238"/>
      <c r="E253" s="239"/>
      <c r="F253" s="240"/>
      <c r="G253" s="240"/>
      <c r="J253" s="129"/>
    </row>
    <row r="254" spans="1:10" ht="12.75">
      <c r="A254" s="257" t="s">
        <v>282</v>
      </c>
      <c r="B254" s="253" t="s">
        <v>442</v>
      </c>
      <c r="C254" s="234" t="s">
        <v>88</v>
      </c>
      <c r="D254" s="238" t="s">
        <v>449</v>
      </c>
      <c r="E254" s="239">
        <v>1</v>
      </c>
      <c r="F254" s="240">
        <v>0</v>
      </c>
      <c r="G254" s="240">
        <f>E254*F254</f>
        <v>0</v>
      </c>
      <c r="J254" s="129"/>
    </row>
    <row r="255" spans="1:10" ht="12.75">
      <c r="A255" s="257"/>
      <c r="B255" s="230"/>
      <c r="C255" s="120" t="s">
        <v>67</v>
      </c>
      <c r="D255" s="235"/>
      <c r="E255" s="232"/>
      <c r="F255" s="233"/>
      <c r="G255" s="240"/>
      <c r="J255" s="129"/>
    </row>
    <row r="256" spans="1:10" ht="12.75">
      <c r="A256" s="257"/>
      <c r="B256" s="230"/>
      <c r="C256" s="237"/>
      <c r="D256" s="238"/>
      <c r="E256" s="239"/>
      <c r="F256" s="240"/>
      <c r="G256" s="240"/>
      <c r="J256" s="129"/>
    </row>
    <row r="257" spans="1:10" ht="25.5">
      <c r="A257" s="257" t="s">
        <v>283</v>
      </c>
      <c r="B257" s="253" t="s">
        <v>10</v>
      </c>
      <c r="C257" s="234" t="s">
        <v>566</v>
      </c>
      <c r="D257" s="238" t="s">
        <v>449</v>
      </c>
      <c r="E257" s="239">
        <v>1</v>
      </c>
      <c r="F257" s="240">
        <v>0</v>
      </c>
      <c r="G257" s="240">
        <f>E257*F257</f>
        <v>0</v>
      </c>
      <c r="J257" s="129"/>
    </row>
    <row r="258" spans="1:10" ht="12.75">
      <c r="A258" s="257"/>
      <c r="B258" s="230"/>
      <c r="C258" s="120" t="s">
        <v>332</v>
      </c>
      <c r="D258" s="238"/>
      <c r="E258" s="239"/>
      <c r="F258" s="240"/>
      <c r="G258" s="240"/>
      <c r="J258" s="129"/>
    </row>
    <row r="259" spans="1:10" ht="12.75">
      <c r="A259" s="257"/>
      <c r="B259" s="230"/>
      <c r="C259" s="120"/>
      <c r="D259" s="238"/>
      <c r="E259" s="239"/>
      <c r="F259" s="240"/>
      <c r="G259" s="240"/>
      <c r="J259" s="129"/>
    </row>
    <row r="260" spans="1:10" ht="25.5">
      <c r="A260" s="257" t="s">
        <v>284</v>
      </c>
      <c r="B260" s="253" t="s">
        <v>521</v>
      </c>
      <c r="C260" s="118" t="s">
        <v>71</v>
      </c>
      <c r="D260" s="186">
        <v>1</v>
      </c>
      <c r="E260" s="121" t="s">
        <v>449</v>
      </c>
      <c r="F260" s="186">
        <v>0</v>
      </c>
      <c r="G260" s="186">
        <f>PRODUCT(D260:F260)</f>
        <v>0</v>
      </c>
      <c r="J260" s="129"/>
    </row>
    <row r="261" spans="1:10" ht="12.75">
      <c r="A261" s="257"/>
      <c r="B261" s="230"/>
      <c r="C261" s="120" t="s">
        <v>67</v>
      </c>
      <c r="D261" s="116"/>
      <c r="E261" s="193"/>
      <c r="F261" s="165"/>
      <c r="G261" s="159"/>
      <c r="J261" s="129"/>
    </row>
    <row r="262" spans="1:10" ht="12.75">
      <c r="A262" s="257"/>
      <c r="B262" s="230"/>
      <c r="C262" s="237"/>
      <c r="D262" s="238"/>
      <c r="E262" s="239"/>
      <c r="F262" s="240"/>
      <c r="G262" s="240"/>
      <c r="J262" s="129"/>
    </row>
    <row r="263" spans="1:10" ht="25.5">
      <c r="A263" s="257" t="s">
        <v>285</v>
      </c>
      <c r="B263" s="253" t="s">
        <v>11</v>
      </c>
      <c r="C263" s="118" t="s">
        <v>72</v>
      </c>
      <c r="D263" s="186">
        <v>1</v>
      </c>
      <c r="E263" s="121" t="s">
        <v>449</v>
      </c>
      <c r="F263" s="186">
        <v>0</v>
      </c>
      <c r="G263" s="186">
        <f>PRODUCT(D263:F263)</f>
        <v>0</v>
      </c>
      <c r="J263" s="129"/>
    </row>
    <row r="264" spans="1:10" ht="12.75">
      <c r="A264" s="257"/>
      <c r="B264" s="253"/>
      <c r="C264" s="120" t="s">
        <v>75</v>
      </c>
      <c r="D264" s="116"/>
      <c r="E264" s="193"/>
      <c r="F264" s="165"/>
      <c r="G264" s="159"/>
      <c r="J264" s="129"/>
    </row>
    <row r="265" spans="1:10" ht="12.75">
      <c r="A265" s="257"/>
      <c r="B265" s="253"/>
      <c r="C265" s="120"/>
      <c r="D265" s="116"/>
      <c r="E265" s="193"/>
      <c r="F265" s="165"/>
      <c r="G265" s="159"/>
      <c r="J265" s="129"/>
    </row>
    <row r="266" spans="1:10" ht="25.5">
      <c r="A266" s="257" t="s">
        <v>286</v>
      </c>
      <c r="B266" s="253" t="s">
        <v>12</v>
      </c>
      <c r="C266" s="120" t="s">
        <v>73</v>
      </c>
      <c r="D266" s="238" t="s">
        <v>449</v>
      </c>
      <c r="E266" s="239">
        <v>1</v>
      </c>
      <c r="F266" s="240">
        <v>0</v>
      </c>
      <c r="G266" s="240">
        <f>E266*F266</f>
        <v>0</v>
      </c>
      <c r="J266" s="129"/>
    </row>
    <row r="267" spans="1:10" ht="12.75">
      <c r="A267" s="257"/>
      <c r="B267" s="253"/>
      <c r="C267" s="120" t="s">
        <v>67</v>
      </c>
      <c r="D267" s="238"/>
      <c r="E267" s="239"/>
      <c r="F267" s="240"/>
      <c r="G267" s="240"/>
      <c r="J267" s="129"/>
    </row>
    <row r="268" spans="1:10" ht="12.75">
      <c r="A268" s="257"/>
      <c r="B268" s="253"/>
      <c r="C268" s="120"/>
      <c r="D268" s="238"/>
      <c r="E268" s="239"/>
      <c r="F268" s="240"/>
      <c r="G268" s="240"/>
      <c r="J268" s="129"/>
    </row>
    <row r="269" spans="1:10" ht="25.5">
      <c r="A269" s="257" t="s">
        <v>287</v>
      </c>
      <c r="B269" s="253" t="s">
        <v>541</v>
      </c>
      <c r="C269" s="120" t="s">
        <v>74</v>
      </c>
      <c r="D269" s="238" t="s">
        <v>449</v>
      </c>
      <c r="E269" s="239">
        <v>1</v>
      </c>
      <c r="F269" s="240">
        <v>0</v>
      </c>
      <c r="G269" s="240">
        <f>E269*F269</f>
        <v>0</v>
      </c>
      <c r="J269" s="129"/>
    </row>
    <row r="270" spans="1:10" ht="12.75">
      <c r="A270" s="257"/>
      <c r="B270" s="253"/>
      <c r="C270" s="120" t="s">
        <v>67</v>
      </c>
      <c r="D270" s="238"/>
      <c r="E270" s="239"/>
      <c r="F270" s="240"/>
      <c r="G270" s="240"/>
      <c r="J270" s="129"/>
    </row>
    <row r="271" spans="1:10" ht="12.75">
      <c r="A271" s="257"/>
      <c r="B271" s="230"/>
      <c r="C271" s="237"/>
      <c r="D271" s="238"/>
      <c r="E271" s="239"/>
      <c r="F271" s="240"/>
      <c r="G271" s="240"/>
      <c r="J271" s="129"/>
    </row>
    <row r="272" spans="1:10" ht="25.5">
      <c r="A272" s="257" t="s">
        <v>288</v>
      </c>
      <c r="B272" s="253" t="s">
        <v>542</v>
      </c>
      <c r="C272" s="154" t="s">
        <v>90</v>
      </c>
      <c r="D272" s="238" t="s">
        <v>449</v>
      </c>
      <c r="E272" s="242">
        <v>4</v>
      </c>
      <c r="F272" s="188">
        <v>0</v>
      </c>
      <c r="G272" s="188">
        <f>PRODUCT(E272:F272)</f>
        <v>0</v>
      </c>
      <c r="J272" s="129"/>
    </row>
    <row r="273" spans="1:10" ht="12.75">
      <c r="A273" s="257"/>
      <c r="B273" s="230"/>
      <c r="C273" s="120" t="s">
        <v>89</v>
      </c>
      <c r="D273" s="238"/>
      <c r="E273" s="239"/>
      <c r="F273" s="240"/>
      <c r="G273" s="240"/>
      <c r="J273" s="129"/>
    </row>
    <row r="274" spans="1:10" ht="12.75">
      <c r="A274" s="257"/>
      <c r="B274" s="230"/>
      <c r="C274" s="120" t="s">
        <v>354</v>
      </c>
      <c r="D274" s="238"/>
      <c r="E274" s="239"/>
      <c r="F274" s="240"/>
      <c r="G274" s="240"/>
      <c r="J274" s="129"/>
    </row>
    <row r="275" spans="1:10" ht="12.75">
      <c r="A275" s="257"/>
      <c r="B275" s="230"/>
      <c r="C275" s="120"/>
      <c r="D275" s="238"/>
      <c r="E275" s="239"/>
      <c r="F275" s="240"/>
      <c r="G275" s="240"/>
      <c r="J275" s="129"/>
    </row>
    <row r="276" spans="1:10" ht="12.75">
      <c r="A276" s="257" t="s">
        <v>289</v>
      </c>
      <c r="B276" s="253" t="s">
        <v>543</v>
      </c>
      <c r="C276" s="154" t="s">
        <v>91</v>
      </c>
      <c r="D276" s="238" t="s">
        <v>449</v>
      </c>
      <c r="E276" s="242">
        <v>2</v>
      </c>
      <c r="F276" s="188">
        <v>0</v>
      </c>
      <c r="G276" s="188">
        <f>PRODUCT(E276:F276)</f>
        <v>0</v>
      </c>
      <c r="J276" s="129"/>
    </row>
    <row r="277" spans="1:10" ht="12.75">
      <c r="A277" s="257"/>
      <c r="B277" s="230"/>
      <c r="C277" s="120" t="s">
        <v>92</v>
      </c>
      <c r="D277" s="238"/>
      <c r="E277" s="239"/>
      <c r="F277" s="240"/>
      <c r="G277" s="240"/>
      <c r="J277" s="129"/>
    </row>
    <row r="278" spans="1:10" ht="12.75">
      <c r="A278" s="257"/>
      <c r="B278" s="230"/>
      <c r="C278" s="237"/>
      <c r="D278" s="238"/>
      <c r="E278" s="239"/>
      <c r="F278" s="240"/>
      <c r="G278" s="240"/>
      <c r="J278" s="129"/>
    </row>
    <row r="279" spans="1:10" ht="12.75">
      <c r="A279" s="257" t="s">
        <v>290</v>
      </c>
      <c r="B279" s="253" t="s">
        <v>544</v>
      </c>
      <c r="C279" s="154" t="s">
        <v>94</v>
      </c>
      <c r="D279" s="238" t="s">
        <v>449</v>
      </c>
      <c r="E279" s="242">
        <v>1</v>
      </c>
      <c r="F279" s="188">
        <v>0</v>
      </c>
      <c r="G279" s="188">
        <f>PRODUCT(E279:F279)</f>
        <v>0</v>
      </c>
      <c r="J279" s="129"/>
    </row>
    <row r="280" spans="1:10" ht="12.75">
      <c r="A280" s="257"/>
      <c r="B280" s="230"/>
      <c r="C280" s="120" t="s">
        <v>93</v>
      </c>
      <c r="D280" s="238"/>
      <c r="E280" s="239"/>
      <c r="F280" s="240"/>
      <c r="G280" s="240"/>
      <c r="J280" s="129"/>
    </row>
    <row r="281" spans="1:10" ht="12.75">
      <c r="A281" s="257"/>
      <c r="B281" s="230"/>
      <c r="C281" s="120"/>
      <c r="D281" s="238"/>
      <c r="E281" s="239"/>
      <c r="F281" s="240"/>
      <c r="G281" s="240"/>
      <c r="J281" s="129"/>
    </row>
    <row r="282" spans="1:10" ht="12.75">
      <c r="A282" s="257" t="s">
        <v>291</v>
      </c>
      <c r="B282" s="253" t="s">
        <v>545</v>
      </c>
      <c r="C282" s="154" t="s">
        <v>567</v>
      </c>
      <c r="D282" s="238" t="s">
        <v>449</v>
      </c>
      <c r="E282" s="242">
        <v>1</v>
      </c>
      <c r="F282" s="188">
        <v>0</v>
      </c>
      <c r="G282" s="188">
        <f>PRODUCT(E282:F282)</f>
        <v>0</v>
      </c>
      <c r="J282" s="129"/>
    </row>
    <row r="283" spans="1:10" ht="12.75">
      <c r="A283" s="257"/>
      <c r="B283" s="230"/>
      <c r="C283" s="120" t="s">
        <v>93</v>
      </c>
      <c r="D283" s="238"/>
      <c r="E283" s="239"/>
      <c r="F283" s="240"/>
      <c r="G283" s="240"/>
      <c r="J283" s="129"/>
    </row>
    <row r="284" spans="1:10" ht="12.75">
      <c r="A284" s="257"/>
      <c r="B284" s="230"/>
      <c r="C284" s="237"/>
      <c r="D284" s="238"/>
      <c r="E284" s="239"/>
      <c r="F284" s="240"/>
      <c r="G284" s="240"/>
      <c r="J284" s="129"/>
    </row>
    <row r="285" spans="1:10" ht="25.5">
      <c r="A285" s="257" t="s">
        <v>273</v>
      </c>
      <c r="B285" s="253" t="s">
        <v>546</v>
      </c>
      <c r="C285" s="203" t="s">
        <v>95</v>
      </c>
      <c r="D285" s="116" t="s">
        <v>425</v>
      </c>
      <c r="E285" s="194">
        <v>3</v>
      </c>
      <c r="F285" s="186">
        <v>0</v>
      </c>
      <c r="G285" s="186">
        <f>PRODUCT(D285:F285)</f>
        <v>0</v>
      </c>
      <c r="J285" s="129"/>
    </row>
    <row r="286" spans="1:10" ht="12.75">
      <c r="A286" s="257"/>
      <c r="B286" s="253"/>
      <c r="C286" s="120" t="s">
        <v>96</v>
      </c>
      <c r="D286" s="116"/>
      <c r="E286" s="194"/>
      <c r="F286" s="186"/>
      <c r="G286" s="186"/>
      <c r="J286" s="129"/>
    </row>
    <row r="287" spans="1:23" s="185" customFormat="1" ht="12.75">
      <c r="A287" s="257"/>
      <c r="B287" s="245"/>
      <c r="C287" s="120"/>
      <c r="D287" s="123"/>
      <c r="E287" s="193"/>
      <c r="F287" s="165"/>
      <c r="G287" s="159"/>
      <c r="H287" s="162"/>
      <c r="I287" s="162"/>
      <c r="J287" s="183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</row>
    <row r="288" spans="1:23" s="185" customFormat="1" ht="25.5">
      <c r="A288" s="257" t="s">
        <v>292</v>
      </c>
      <c r="B288" s="253" t="s">
        <v>547</v>
      </c>
      <c r="C288" s="203" t="s">
        <v>563</v>
      </c>
      <c r="D288" s="116" t="s">
        <v>425</v>
      </c>
      <c r="E288" s="194">
        <v>3</v>
      </c>
      <c r="F288" s="186">
        <v>0</v>
      </c>
      <c r="G288" s="186">
        <f>PRODUCT(D288:F288)</f>
        <v>0</v>
      </c>
      <c r="H288" s="162"/>
      <c r="I288" s="162"/>
      <c r="J288" s="183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</row>
    <row r="289" spans="1:23" s="185" customFormat="1" ht="12.75">
      <c r="A289" s="257"/>
      <c r="B289" s="230"/>
      <c r="C289" s="120" t="s">
        <v>96</v>
      </c>
      <c r="D289" s="116"/>
      <c r="E289" s="194"/>
      <c r="F289" s="186"/>
      <c r="G289" s="186"/>
      <c r="H289" s="162"/>
      <c r="I289" s="162"/>
      <c r="J289" s="183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</row>
    <row r="290" spans="1:23" s="185" customFormat="1" ht="12.75">
      <c r="A290" s="257"/>
      <c r="B290" s="230"/>
      <c r="C290" s="120"/>
      <c r="D290" s="116"/>
      <c r="E290" s="194"/>
      <c r="F290" s="186"/>
      <c r="G290" s="186"/>
      <c r="H290" s="162"/>
      <c r="I290" s="162"/>
      <c r="J290" s="183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</row>
    <row r="291" spans="1:23" s="185" customFormat="1" ht="25.5">
      <c r="A291" s="257" t="s">
        <v>293</v>
      </c>
      <c r="B291" s="253" t="s">
        <v>548</v>
      </c>
      <c r="C291" s="203" t="s">
        <v>368</v>
      </c>
      <c r="D291" s="116" t="s">
        <v>425</v>
      </c>
      <c r="E291" s="194">
        <v>2</v>
      </c>
      <c r="F291" s="186">
        <v>0</v>
      </c>
      <c r="G291" s="186">
        <f>PRODUCT(D291:F291)</f>
        <v>0</v>
      </c>
      <c r="H291" s="162"/>
      <c r="I291" s="162"/>
      <c r="J291" s="183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</row>
    <row r="292" spans="1:23" s="185" customFormat="1" ht="12.75">
      <c r="A292" s="257"/>
      <c r="B292" s="230"/>
      <c r="C292" s="120" t="s">
        <v>97</v>
      </c>
      <c r="D292" s="116"/>
      <c r="E292" s="194"/>
      <c r="F292" s="165"/>
      <c r="G292" s="165"/>
      <c r="H292" s="162"/>
      <c r="I292" s="162"/>
      <c r="J292" s="183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</row>
    <row r="293" spans="1:23" s="185" customFormat="1" ht="12.75">
      <c r="A293" s="257"/>
      <c r="B293" s="230"/>
      <c r="C293" s="120"/>
      <c r="D293" s="116"/>
      <c r="E293" s="194"/>
      <c r="F293" s="165"/>
      <c r="G293" s="165"/>
      <c r="H293" s="162"/>
      <c r="I293" s="162"/>
      <c r="J293" s="183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</row>
    <row r="294" spans="1:23" s="185" customFormat="1" ht="12.75">
      <c r="A294" s="257" t="s">
        <v>294</v>
      </c>
      <c r="B294" s="253" t="s">
        <v>549</v>
      </c>
      <c r="C294" s="120" t="s">
        <v>99</v>
      </c>
      <c r="D294" s="116" t="s">
        <v>449</v>
      </c>
      <c r="E294" s="193">
        <v>2</v>
      </c>
      <c r="F294" s="193">
        <v>0</v>
      </c>
      <c r="G294" s="193">
        <f>PRODUCT(D294:F294)</f>
        <v>0</v>
      </c>
      <c r="H294" s="162"/>
      <c r="I294" s="162"/>
      <c r="J294" s="183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</row>
    <row r="295" spans="1:23" s="185" customFormat="1" ht="12.75">
      <c r="A295" s="257"/>
      <c r="B295" s="253"/>
      <c r="C295" s="120" t="s">
        <v>332</v>
      </c>
      <c r="D295" s="116"/>
      <c r="E295" s="193"/>
      <c r="F295" s="193"/>
      <c r="G295" s="193"/>
      <c r="H295" s="162"/>
      <c r="I295" s="162"/>
      <c r="J295" s="183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</row>
    <row r="296" spans="1:23" s="185" customFormat="1" ht="12.75">
      <c r="A296" s="257"/>
      <c r="B296" s="230"/>
      <c r="C296" s="120"/>
      <c r="D296" s="116"/>
      <c r="E296" s="194"/>
      <c r="F296" s="165"/>
      <c r="G296" s="165"/>
      <c r="H296" s="162"/>
      <c r="I296" s="162"/>
      <c r="J296" s="183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</row>
    <row r="297" spans="1:23" s="185" customFormat="1" ht="12.75">
      <c r="A297" s="257" t="s">
        <v>295</v>
      </c>
      <c r="B297" s="253" t="s">
        <v>550</v>
      </c>
      <c r="C297" s="120" t="s">
        <v>100</v>
      </c>
      <c r="D297" s="116" t="s">
        <v>449</v>
      </c>
      <c r="E297" s="193">
        <v>1</v>
      </c>
      <c r="F297" s="193">
        <v>0</v>
      </c>
      <c r="G297" s="193">
        <f>PRODUCT(D297:F297)</f>
        <v>0</v>
      </c>
      <c r="H297" s="162"/>
      <c r="I297" s="162"/>
      <c r="J297" s="183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</row>
    <row r="298" spans="1:23" s="185" customFormat="1" ht="12.75">
      <c r="A298" s="257"/>
      <c r="B298" s="230"/>
      <c r="C298" s="120" t="s">
        <v>332</v>
      </c>
      <c r="D298" s="116"/>
      <c r="E298" s="194"/>
      <c r="F298" s="165"/>
      <c r="G298" s="165"/>
      <c r="H298" s="162"/>
      <c r="I298" s="162"/>
      <c r="J298" s="183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</row>
    <row r="299" spans="1:23" s="185" customFormat="1" ht="12.75">
      <c r="A299" s="257"/>
      <c r="B299" s="230"/>
      <c r="C299" s="120"/>
      <c r="D299" s="116"/>
      <c r="E299" s="194"/>
      <c r="F299" s="165"/>
      <c r="G299" s="165"/>
      <c r="H299" s="162"/>
      <c r="I299" s="162"/>
      <c r="J299" s="183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</row>
    <row r="300" spans="1:23" s="185" customFormat="1" ht="12.75">
      <c r="A300" s="257" t="s">
        <v>296</v>
      </c>
      <c r="B300" s="253" t="s">
        <v>551</v>
      </c>
      <c r="C300" s="120" t="s">
        <v>98</v>
      </c>
      <c r="D300" s="116" t="s">
        <v>449</v>
      </c>
      <c r="E300" s="193">
        <v>1</v>
      </c>
      <c r="F300" s="193">
        <v>0</v>
      </c>
      <c r="G300" s="193">
        <f>PRODUCT(D300:F300)</f>
        <v>0</v>
      </c>
      <c r="H300" s="162"/>
      <c r="I300" s="162"/>
      <c r="J300" s="183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</row>
    <row r="301" spans="1:23" s="185" customFormat="1" ht="12.75">
      <c r="A301" s="257"/>
      <c r="B301" s="230"/>
      <c r="C301" s="120" t="s">
        <v>332</v>
      </c>
      <c r="D301" s="116"/>
      <c r="E301" s="194"/>
      <c r="F301" s="165"/>
      <c r="G301" s="165"/>
      <c r="H301" s="162"/>
      <c r="I301" s="162"/>
      <c r="J301" s="183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</row>
    <row r="302" spans="1:23" s="185" customFormat="1" ht="12.75">
      <c r="A302" s="257"/>
      <c r="B302" s="230"/>
      <c r="C302" s="120"/>
      <c r="D302" s="116"/>
      <c r="E302" s="194"/>
      <c r="F302" s="165"/>
      <c r="G302" s="165"/>
      <c r="H302" s="162"/>
      <c r="I302" s="162"/>
      <c r="J302" s="183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</row>
    <row r="303" spans="1:23" s="185" customFormat="1" ht="12.75">
      <c r="A303" s="257" t="s">
        <v>297</v>
      </c>
      <c r="B303" s="253" t="s">
        <v>552</v>
      </c>
      <c r="C303" s="120" t="s">
        <v>101</v>
      </c>
      <c r="D303" s="116" t="s">
        <v>449</v>
      </c>
      <c r="E303" s="193">
        <v>2</v>
      </c>
      <c r="F303" s="193">
        <v>0</v>
      </c>
      <c r="G303" s="193">
        <f>PRODUCT(D303:F303)</f>
        <v>0</v>
      </c>
      <c r="H303" s="162"/>
      <c r="I303" s="162"/>
      <c r="J303" s="183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</row>
    <row r="304" spans="1:23" s="185" customFormat="1" ht="12.75">
      <c r="A304" s="257"/>
      <c r="B304" s="230"/>
      <c r="C304" s="120" t="s">
        <v>334</v>
      </c>
      <c r="D304" s="116"/>
      <c r="E304" s="194"/>
      <c r="F304" s="165"/>
      <c r="G304" s="165"/>
      <c r="H304" s="162"/>
      <c r="I304" s="162"/>
      <c r="J304" s="183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</row>
    <row r="305" spans="1:10" ht="12.75">
      <c r="A305" s="257"/>
      <c r="B305" s="230"/>
      <c r="C305" s="118"/>
      <c r="D305" s="242"/>
      <c r="E305" s="243"/>
      <c r="F305" s="241"/>
      <c r="G305" s="244"/>
      <c r="J305" s="129"/>
    </row>
    <row r="306" spans="1:10" ht="12.75">
      <c r="A306" s="257" t="s">
        <v>298</v>
      </c>
      <c r="B306" s="253" t="s">
        <v>104</v>
      </c>
      <c r="C306" s="120" t="s">
        <v>402</v>
      </c>
      <c r="D306" s="116" t="s">
        <v>425</v>
      </c>
      <c r="E306" s="193">
        <v>5</v>
      </c>
      <c r="F306" s="186">
        <v>0</v>
      </c>
      <c r="G306" s="186">
        <f>PRODUCT(D306:F306)</f>
        <v>0</v>
      </c>
      <c r="H306" s="166"/>
      <c r="J306" s="129"/>
    </row>
    <row r="307" spans="1:10" ht="12.75">
      <c r="A307" s="257"/>
      <c r="B307" s="114"/>
      <c r="C307" s="120" t="s">
        <v>102</v>
      </c>
      <c r="D307" s="116"/>
      <c r="E307" s="193"/>
      <c r="F307" s="186"/>
      <c r="G307" s="186"/>
      <c r="H307" s="166"/>
      <c r="J307" s="129"/>
    </row>
    <row r="308" spans="1:10" ht="12.75">
      <c r="A308" s="257"/>
      <c r="B308" s="114"/>
      <c r="C308" s="120"/>
      <c r="D308" s="116"/>
      <c r="E308" s="193"/>
      <c r="F308" s="186"/>
      <c r="G308" s="186"/>
      <c r="H308" s="166"/>
      <c r="J308" s="129"/>
    </row>
    <row r="309" spans="1:10" ht="12.75">
      <c r="A309" s="257" t="s">
        <v>299</v>
      </c>
      <c r="B309" s="202" t="s">
        <v>112</v>
      </c>
      <c r="C309" s="120" t="s">
        <v>534</v>
      </c>
      <c r="D309" s="124" t="s">
        <v>425</v>
      </c>
      <c r="E309" s="117">
        <v>16</v>
      </c>
      <c r="F309" s="196">
        <v>0</v>
      </c>
      <c r="G309" s="186">
        <f>PRODUCT(D309:F309)</f>
        <v>0</v>
      </c>
      <c r="J309" s="129"/>
    </row>
    <row r="310" spans="1:10" ht="12.75">
      <c r="A310" s="257"/>
      <c r="B310" s="230"/>
      <c r="C310" s="120" t="s">
        <v>103</v>
      </c>
      <c r="D310" s="124"/>
      <c r="E310" s="117"/>
      <c r="F310" s="196"/>
      <c r="G310" s="186"/>
      <c r="J310" s="129"/>
    </row>
    <row r="311" spans="1:10" ht="12.75">
      <c r="A311" s="257"/>
      <c r="B311" s="202"/>
      <c r="C311" s="120"/>
      <c r="D311" s="116"/>
      <c r="E311" s="193"/>
      <c r="F311" s="186"/>
      <c r="G311" s="186"/>
      <c r="J311" s="129"/>
    </row>
    <row r="312" spans="1:10" ht="12.75">
      <c r="A312" s="257" t="s">
        <v>300</v>
      </c>
      <c r="B312" s="202" t="s">
        <v>116</v>
      </c>
      <c r="C312" s="120" t="s">
        <v>330</v>
      </c>
      <c r="D312" s="124" t="s">
        <v>425</v>
      </c>
      <c r="E312" s="117">
        <v>5</v>
      </c>
      <c r="F312" s="196">
        <v>0</v>
      </c>
      <c r="G312" s="186">
        <f>PRODUCT(D312:F312)</f>
        <v>0</v>
      </c>
      <c r="J312" s="129"/>
    </row>
    <row r="313" spans="1:10" ht="12.75">
      <c r="A313" s="257"/>
      <c r="B313" s="202"/>
      <c r="C313" s="120" t="s">
        <v>377</v>
      </c>
      <c r="D313" s="124"/>
      <c r="E313" s="117"/>
      <c r="F313" s="174"/>
      <c r="G313" s="165"/>
      <c r="J313" s="129"/>
    </row>
    <row r="314" spans="1:10" ht="12.75">
      <c r="A314" s="257"/>
      <c r="B314" s="114"/>
      <c r="C314" s="120"/>
      <c r="D314" s="116"/>
      <c r="E314" s="193"/>
      <c r="F314" s="165"/>
      <c r="G314" s="159"/>
      <c r="H314" s="166"/>
      <c r="J314" s="129"/>
    </row>
    <row r="315" spans="1:10" ht="12.75">
      <c r="A315" s="257"/>
      <c r="B315" s="114" t="s">
        <v>123</v>
      </c>
      <c r="C315" s="120" t="s">
        <v>1</v>
      </c>
      <c r="D315" s="116"/>
      <c r="E315" s="193"/>
      <c r="F315" s="165"/>
      <c r="G315" s="165"/>
      <c r="H315" s="166"/>
      <c r="J315" s="129"/>
    </row>
    <row r="316" spans="1:10" ht="12.75">
      <c r="A316" s="257" t="s">
        <v>301</v>
      </c>
      <c r="B316" s="114"/>
      <c r="C316" s="120" t="s">
        <v>19</v>
      </c>
      <c r="D316" s="116" t="s">
        <v>425</v>
      </c>
      <c r="E316" s="193">
        <v>5</v>
      </c>
      <c r="F316" s="186">
        <v>0</v>
      </c>
      <c r="G316" s="186">
        <f>PRODUCT(D316:F316)</f>
        <v>0</v>
      </c>
      <c r="H316" s="166"/>
      <c r="J316" s="129"/>
    </row>
    <row r="317" spans="1:10" ht="12.75">
      <c r="A317" s="257"/>
      <c r="B317" s="114"/>
      <c r="C317" s="120" t="s">
        <v>389</v>
      </c>
      <c r="D317" s="116"/>
      <c r="E317" s="193"/>
      <c r="F317" s="165"/>
      <c r="G317" s="165"/>
      <c r="H317" s="166"/>
      <c r="J317" s="129"/>
    </row>
    <row r="318" spans="1:10" ht="12.75">
      <c r="A318" s="257"/>
      <c r="B318" s="114"/>
      <c r="C318" s="120" t="s">
        <v>105</v>
      </c>
      <c r="D318" s="116"/>
      <c r="E318" s="193"/>
      <c r="F318" s="165"/>
      <c r="G318" s="165"/>
      <c r="H318" s="166"/>
      <c r="J318" s="129"/>
    </row>
    <row r="319" spans="1:10" ht="12.75">
      <c r="A319" s="257" t="s">
        <v>302</v>
      </c>
      <c r="B319" s="114"/>
      <c r="C319" s="120" t="s">
        <v>427</v>
      </c>
      <c r="D319" s="116" t="s">
        <v>425</v>
      </c>
      <c r="E319" s="193">
        <v>10</v>
      </c>
      <c r="F319" s="186">
        <v>0</v>
      </c>
      <c r="G319" s="186">
        <f>PRODUCT(D319:F319)</f>
        <v>0</v>
      </c>
      <c r="H319" s="166"/>
      <c r="J319" s="129"/>
    </row>
    <row r="320" spans="1:10" ht="12.75">
      <c r="A320" s="257"/>
      <c r="B320" s="114"/>
      <c r="C320" s="120" t="s">
        <v>554</v>
      </c>
      <c r="D320" s="116"/>
      <c r="E320" s="193"/>
      <c r="F320" s="186"/>
      <c r="G320" s="186"/>
      <c r="H320" s="166"/>
      <c r="J320" s="129"/>
    </row>
    <row r="321" spans="1:10" ht="12.75">
      <c r="A321" s="257" t="s">
        <v>303</v>
      </c>
      <c r="B321" s="114"/>
      <c r="C321" s="119" t="s">
        <v>428</v>
      </c>
      <c r="D321" s="116" t="s">
        <v>425</v>
      </c>
      <c r="E321" s="193">
        <v>5</v>
      </c>
      <c r="F321" s="186">
        <v>0</v>
      </c>
      <c r="G321" s="186">
        <f>PRODUCT(D321:F321)</f>
        <v>0</v>
      </c>
      <c r="H321" s="166"/>
      <c r="J321" s="129"/>
    </row>
    <row r="322" spans="1:10" ht="12.75">
      <c r="A322" s="257"/>
      <c r="B322" s="114"/>
      <c r="C322" s="120" t="s">
        <v>102</v>
      </c>
      <c r="D322" s="116"/>
      <c r="E322" s="193"/>
      <c r="F322" s="186"/>
      <c r="G322" s="186"/>
      <c r="H322" s="166"/>
      <c r="J322" s="129"/>
    </row>
    <row r="323" spans="1:10" ht="12.75">
      <c r="A323" s="257" t="s">
        <v>304</v>
      </c>
      <c r="B323" s="114"/>
      <c r="C323" s="120" t="s">
        <v>443</v>
      </c>
      <c r="D323" s="116" t="s">
        <v>425</v>
      </c>
      <c r="E323" s="193">
        <v>36</v>
      </c>
      <c r="F323" s="193">
        <v>0</v>
      </c>
      <c r="G323" s="193">
        <f>PRODUCT(D323:F323)</f>
        <v>0</v>
      </c>
      <c r="H323" s="166"/>
      <c r="J323" s="129"/>
    </row>
    <row r="324" spans="1:10" ht="12.75">
      <c r="A324" s="257"/>
      <c r="B324" s="114"/>
      <c r="C324" s="120" t="s">
        <v>117</v>
      </c>
      <c r="D324" s="116"/>
      <c r="E324" s="193"/>
      <c r="F324" s="193"/>
      <c r="G324" s="193"/>
      <c r="H324" s="166"/>
      <c r="J324" s="129"/>
    </row>
    <row r="325" spans="1:10" ht="12.75">
      <c r="A325" s="257" t="s">
        <v>305</v>
      </c>
      <c r="B325" s="114"/>
      <c r="C325" s="120" t="s">
        <v>533</v>
      </c>
      <c r="D325" s="116" t="s">
        <v>425</v>
      </c>
      <c r="E325" s="193">
        <v>30</v>
      </c>
      <c r="F325" s="193">
        <v>0</v>
      </c>
      <c r="G325" s="193">
        <f>PRODUCT(D325:F325)</f>
        <v>0</v>
      </c>
      <c r="H325" s="166"/>
      <c r="J325" s="129"/>
    </row>
    <row r="326" spans="1:10" ht="12.75">
      <c r="A326" s="257"/>
      <c r="B326" s="114"/>
      <c r="C326" s="120" t="s">
        <v>106</v>
      </c>
      <c r="D326" s="116"/>
      <c r="E326" s="193"/>
      <c r="F326" s="186"/>
      <c r="G326" s="186"/>
      <c r="H326" s="166"/>
      <c r="J326" s="129"/>
    </row>
    <row r="327" spans="1:10" ht="12.75">
      <c r="A327" s="257"/>
      <c r="B327" s="114"/>
      <c r="C327" s="120"/>
      <c r="D327" s="116"/>
      <c r="E327" s="193"/>
      <c r="F327" s="186"/>
      <c r="G327" s="186"/>
      <c r="H327" s="166"/>
      <c r="J327" s="129"/>
    </row>
    <row r="328" spans="1:10" ht="12.75">
      <c r="A328" s="257" t="s">
        <v>306</v>
      </c>
      <c r="B328" s="114" t="s">
        <v>124</v>
      </c>
      <c r="C328" s="119" t="s">
        <v>430</v>
      </c>
      <c r="D328" s="116" t="s">
        <v>500</v>
      </c>
      <c r="E328" s="193">
        <v>95</v>
      </c>
      <c r="F328" s="186">
        <v>0</v>
      </c>
      <c r="G328" s="186">
        <f>PRODUCT(D328:F328)</f>
        <v>0</v>
      </c>
      <c r="H328" s="166"/>
      <c r="J328" s="129"/>
    </row>
    <row r="329" spans="1:10" ht="12.75">
      <c r="A329" s="257"/>
      <c r="B329" s="114"/>
      <c r="C329" s="120" t="s">
        <v>108</v>
      </c>
      <c r="D329" s="116"/>
      <c r="E329" s="193"/>
      <c r="F329" s="186"/>
      <c r="G329" s="186"/>
      <c r="H329" s="166"/>
      <c r="J329" s="129"/>
    </row>
    <row r="330" spans="1:10" ht="12.75">
      <c r="A330" s="257"/>
      <c r="B330" s="114"/>
      <c r="C330" s="120" t="s">
        <v>110</v>
      </c>
      <c r="D330" s="116"/>
      <c r="E330" s="193"/>
      <c r="F330" s="186"/>
      <c r="G330" s="186"/>
      <c r="H330" s="166"/>
      <c r="J330" s="129"/>
    </row>
    <row r="331" spans="1:10" ht="12.75">
      <c r="A331" s="257"/>
      <c r="B331" s="114"/>
      <c r="C331" s="120" t="s">
        <v>107</v>
      </c>
      <c r="D331" s="116"/>
      <c r="E331" s="193"/>
      <c r="F331" s="186"/>
      <c r="G331" s="186"/>
      <c r="H331" s="166"/>
      <c r="J331" s="129"/>
    </row>
    <row r="332" spans="1:10" ht="12.75">
      <c r="A332" s="257"/>
      <c r="B332" s="114"/>
      <c r="C332" s="120" t="s">
        <v>109</v>
      </c>
      <c r="D332" s="116"/>
      <c r="E332" s="193"/>
      <c r="F332" s="186"/>
      <c r="G332" s="186"/>
      <c r="H332" s="166"/>
      <c r="J332" s="129"/>
    </row>
    <row r="333" spans="1:10" ht="12.75">
      <c r="A333" s="257"/>
      <c r="B333" s="114"/>
      <c r="C333" s="120" t="s">
        <v>111</v>
      </c>
      <c r="D333" s="116"/>
      <c r="E333" s="193"/>
      <c r="F333" s="186"/>
      <c r="G333" s="186"/>
      <c r="H333" s="166"/>
      <c r="J333" s="129"/>
    </row>
    <row r="334" spans="1:10" ht="12.75">
      <c r="A334" s="257"/>
      <c r="B334" s="114"/>
      <c r="C334" s="120"/>
      <c r="D334" s="116"/>
      <c r="E334" s="193"/>
      <c r="F334" s="165"/>
      <c r="G334" s="165"/>
      <c r="H334" s="172"/>
      <c r="J334" s="129"/>
    </row>
    <row r="335" spans="1:10" ht="12.75">
      <c r="A335" s="257"/>
      <c r="B335" s="111" t="s">
        <v>469</v>
      </c>
      <c r="C335" s="126"/>
      <c r="D335" s="112"/>
      <c r="E335" s="192"/>
      <c r="F335" s="228"/>
      <c r="G335" s="229">
        <f>SUM(G200:G334)</f>
        <v>0</v>
      </c>
      <c r="J335" s="129"/>
    </row>
    <row r="336" spans="1:23" s="131" customFormat="1" ht="12.75">
      <c r="A336" s="258"/>
      <c r="B336" s="130"/>
      <c r="C336" s="133"/>
      <c r="D336" s="122"/>
      <c r="E336" s="195"/>
      <c r="F336" s="227"/>
      <c r="G336" s="247"/>
      <c r="H336" s="170"/>
      <c r="I336" s="170"/>
      <c r="J336" s="127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10" ht="25.5">
      <c r="A337" s="257" t="s">
        <v>307</v>
      </c>
      <c r="B337" s="114" t="s">
        <v>568</v>
      </c>
      <c r="C337" s="120" t="s">
        <v>722</v>
      </c>
      <c r="D337" s="116" t="s">
        <v>499</v>
      </c>
      <c r="E337" s="194">
        <v>88</v>
      </c>
      <c r="F337" s="186">
        <v>0</v>
      </c>
      <c r="G337" s="186">
        <f>PRODUCT(D337:F337)</f>
        <v>0</v>
      </c>
      <c r="J337" s="129"/>
    </row>
    <row r="338" spans="1:10" ht="12.75">
      <c r="A338" s="257"/>
      <c r="B338" s="114"/>
      <c r="C338" s="120" t="s">
        <v>115</v>
      </c>
      <c r="D338" s="116"/>
      <c r="E338" s="194"/>
      <c r="F338" s="186"/>
      <c r="G338" s="186"/>
      <c r="J338" s="129"/>
    </row>
    <row r="339" spans="1:10" ht="12.75">
      <c r="A339" s="257"/>
      <c r="B339" s="114"/>
      <c r="C339" s="120" t="s">
        <v>118</v>
      </c>
      <c r="D339" s="116"/>
      <c r="E339" s="194"/>
      <c r="F339" s="186"/>
      <c r="G339" s="186"/>
      <c r="J339" s="129"/>
    </row>
    <row r="340" spans="1:10" ht="12.75">
      <c r="A340" s="257"/>
      <c r="B340" s="114"/>
      <c r="C340" s="120" t="s">
        <v>119</v>
      </c>
      <c r="D340" s="116"/>
      <c r="E340" s="194"/>
      <c r="F340" s="186"/>
      <c r="G340" s="186"/>
      <c r="J340" s="129"/>
    </row>
    <row r="341" spans="1:10" ht="12.75">
      <c r="A341" s="257"/>
      <c r="B341" s="114"/>
      <c r="C341" s="120"/>
      <c r="D341" s="116"/>
      <c r="E341" s="194"/>
      <c r="F341" s="186"/>
      <c r="G341" s="186"/>
      <c r="J341" s="129"/>
    </row>
    <row r="342" spans="1:10" ht="38.25">
      <c r="A342" s="257" t="s">
        <v>308</v>
      </c>
      <c r="B342" s="202" t="s">
        <v>569</v>
      </c>
      <c r="C342" s="120" t="s">
        <v>571</v>
      </c>
      <c r="D342" s="116" t="s">
        <v>499</v>
      </c>
      <c r="E342" s="194">
        <v>24</v>
      </c>
      <c r="F342" s="186">
        <v>0</v>
      </c>
      <c r="G342" s="186">
        <f>PRODUCT(D342:F342)</f>
        <v>0</v>
      </c>
      <c r="H342" s="166"/>
      <c r="I342" s="166"/>
      <c r="J342" s="129"/>
    </row>
    <row r="343" spans="1:10" ht="12.75">
      <c r="A343" s="257"/>
      <c r="B343" s="114"/>
      <c r="C343" s="120" t="s">
        <v>572</v>
      </c>
      <c r="D343" s="116"/>
      <c r="E343" s="194"/>
      <c r="F343" s="186"/>
      <c r="G343" s="186"/>
      <c r="H343" s="166"/>
      <c r="J343" s="129"/>
    </row>
    <row r="344" spans="1:10" ht="12.75">
      <c r="A344" s="257"/>
      <c r="B344" s="114"/>
      <c r="C344" s="120" t="s">
        <v>574</v>
      </c>
      <c r="D344" s="116"/>
      <c r="E344" s="194"/>
      <c r="F344" s="186"/>
      <c r="G344" s="186"/>
      <c r="H344" s="166"/>
      <c r="J344" s="129"/>
    </row>
    <row r="345" spans="1:10" ht="12.75">
      <c r="A345" s="257"/>
      <c r="B345" s="114"/>
      <c r="C345" s="120" t="s">
        <v>573</v>
      </c>
      <c r="D345" s="116"/>
      <c r="E345" s="194"/>
      <c r="F345" s="186"/>
      <c r="G345" s="186"/>
      <c r="H345" s="166"/>
      <c r="J345" s="129"/>
    </row>
    <row r="346" spans="1:10" ht="12.75">
      <c r="A346" s="257"/>
      <c r="B346" s="114"/>
      <c r="C346" s="120"/>
      <c r="D346" s="116"/>
      <c r="E346" s="194"/>
      <c r="F346" s="186"/>
      <c r="G346" s="186"/>
      <c r="H346" s="166"/>
      <c r="J346" s="129"/>
    </row>
    <row r="347" spans="1:10" ht="38.25">
      <c r="A347" s="257" t="s">
        <v>309</v>
      </c>
      <c r="B347" s="202" t="s">
        <v>570</v>
      </c>
      <c r="C347" s="120" t="s">
        <v>120</v>
      </c>
      <c r="D347" s="116" t="s">
        <v>499</v>
      </c>
      <c r="E347" s="194">
        <v>8</v>
      </c>
      <c r="F347" s="186">
        <v>0</v>
      </c>
      <c r="G347" s="186">
        <f>PRODUCT(D347:F347)</f>
        <v>0</v>
      </c>
      <c r="H347" s="166"/>
      <c r="I347" s="166"/>
      <c r="J347" s="129"/>
    </row>
    <row r="348" spans="1:10" ht="12.75">
      <c r="A348" s="257"/>
      <c r="B348" s="114"/>
      <c r="C348" s="120" t="s">
        <v>122</v>
      </c>
      <c r="D348" s="116"/>
      <c r="E348" s="194"/>
      <c r="F348" s="186"/>
      <c r="G348" s="186"/>
      <c r="H348" s="166"/>
      <c r="J348" s="129"/>
    </row>
    <row r="349" spans="1:10" ht="12.75">
      <c r="A349" s="257"/>
      <c r="B349" s="114"/>
      <c r="C349" s="120"/>
      <c r="D349" s="116"/>
      <c r="E349" s="193"/>
      <c r="F349" s="186"/>
      <c r="G349" s="186"/>
      <c r="J349" s="129"/>
    </row>
    <row r="350" spans="1:10" ht="12.75">
      <c r="A350" s="257" t="s">
        <v>310</v>
      </c>
      <c r="B350" s="111" t="s">
        <v>114</v>
      </c>
      <c r="C350" s="113"/>
      <c r="D350" s="112" t="s">
        <v>449</v>
      </c>
      <c r="E350" s="192">
        <v>1</v>
      </c>
      <c r="F350" s="228">
        <v>0</v>
      </c>
      <c r="G350" s="262">
        <f>PRODUCT(D350:F350)</f>
        <v>0</v>
      </c>
      <c r="H350" s="166"/>
      <c r="J350" s="129"/>
    </row>
    <row r="351" spans="1:23" s="131" customFormat="1" ht="12.75">
      <c r="A351" s="258"/>
      <c r="B351" s="130"/>
      <c r="C351" s="134"/>
      <c r="D351" s="122"/>
      <c r="E351" s="195"/>
      <c r="F351" s="171"/>
      <c r="G351" s="173"/>
      <c r="H351" s="169"/>
      <c r="I351" s="170"/>
      <c r="J351" s="127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1" customFormat="1" ht="12.75">
      <c r="A352" s="258"/>
      <c r="B352" s="148" t="s">
        <v>22</v>
      </c>
      <c r="C352" s="218" t="s">
        <v>126</v>
      </c>
      <c r="D352" s="112"/>
      <c r="E352" s="192"/>
      <c r="F352" s="168"/>
      <c r="G352" s="168"/>
      <c r="H352" s="169"/>
      <c r="I352" s="170"/>
      <c r="J352" s="127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1" customFormat="1" ht="12.75">
      <c r="A353" s="258"/>
      <c r="B353" s="114"/>
      <c r="C353" s="119"/>
      <c r="D353" s="116"/>
      <c r="E353" s="193"/>
      <c r="F353" s="165"/>
      <c r="G353" s="159"/>
      <c r="H353" s="169"/>
      <c r="I353" s="170"/>
      <c r="J353" s="127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1" customFormat="1" ht="12.75">
      <c r="A354" s="258" t="s">
        <v>311</v>
      </c>
      <c r="B354" s="114" t="s">
        <v>643</v>
      </c>
      <c r="C354" s="119" t="s">
        <v>644</v>
      </c>
      <c r="D354" s="286" t="s">
        <v>449</v>
      </c>
      <c r="E354" s="287">
        <v>10</v>
      </c>
      <c r="F354" s="288">
        <v>0</v>
      </c>
      <c r="G354" s="288">
        <f>F354*E354</f>
        <v>0</v>
      </c>
      <c r="H354" s="169"/>
      <c r="I354" s="170"/>
      <c r="J354" s="127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1" customFormat="1" ht="12.75">
      <c r="A355" s="258"/>
      <c r="B355" s="114"/>
      <c r="C355" s="120" t="s">
        <v>645</v>
      </c>
      <c r="D355" s="116"/>
      <c r="E355" s="193"/>
      <c r="F355" s="165"/>
      <c r="G355" s="159"/>
      <c r="H355" s="169"/>
      <c r="I355" s="170"/>
      <c r="J355" s="127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1" customFormat="1" ht="12.75">
      <c r="A356" s="258"/>
      <c r="B356" s="114"/>
      <c r="C356" s="120"/>
      <c r="D356" s="116"/>
      <c r="E356" s="193"/>
      <c r="F356" s="165"/>
      <c r="G356" s="159"/>
      <c r="H356" s="169"/>
      <c r="I356" s="170"/>
      <c r="J356" s="127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1" customFormat="1" ht="12.75">
      <c r="A357" s="258" t="s">
        <v>312</v>
      </c>
      <c r="B357" s="114" t="s">
        <v>650</v>
      </c>
      <c r="C357" s="120" t="s">
        <v>649</v>
      </c>
      <c r="D357" s="286" t="s">
        <v>449</v>
      </c>
      <c r="E357" s="287">
        <v>10</v>
      </c>
      <c r="F357" s="288">
        <v>0</v>
      </c>
      <c r="G357" s="288">
        <f>F357*E357</f>
        <v>0</v>
      </c>
      <c r="H357" s="169"/>
      <c r="I357" s="170"/>
      <c r="J357" s="127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1" customFormat="1" ht="12.75">
      <c r="A358" s="258"/>
      <c r="B358" s="114"/>
      <c r="C358" s="120" t="s">
        <v>645</v>
      </c>
      <c r="D358" s="116"/>
      <c r="E358" s="193"/>
      <c r="F358" s="165"/>
      <c r="G358" s="159"/>
      <c r="H358" s="169"/>
      <c r="I358" s="170"/>
      <c r="J358" s="127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1" customFormat="1" ht="12.75">
      <c r="A359" s="258"/>
      <c r="B359" s="114"/>
      <c r="C359" s="120"/>
      <c r="D359" s="116"/>
      <c r="E359" s="193"/>
      <c r="F359" s="165"/>
      <c r="G359" s="159"/>
      <c r="H359" s="169"/>
      <c r="I359" s="170"/>
      <c r="J359" s="127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1" customFormat="1" ht="12.75">
      <c r="A360" s="258" t="s">
        <v>313</v>
      </c>
      <c r="B360" s="114" t="s">
        <v>646</v>
      </c>
      <c r="C360" s="119" t="s">
        <v>647</v>
      </c>
      <c r="D360" s="286" t="s">
        <v>449</v>
      </c>
      <c r="E360" s="287">
        <v>10</v>
      </c>
      <c r="F360" s="288">
        <v>0</v>
      </c>
      <c r="G360" s="288">
        <f>F360*E360</f>
        <v>0</v>
      </c>
      <c r="H360" s="169"/>
      <c r="I360" s="170"/>
      <c r="J360" s="127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1" customFormat="1" ht="12.75">
      <c r="A361" s="258"/>
      <c r="B361" s="114"/>
      <c r="C361" s="120" t="s">
        <v>645</v>
      </c>
      <c r="D361" s="116"/>
      <c r="E361" s="193"/>
      <c r="F361" s="165"/>
      <c r="G361" s="159"/>
      <c r="H361" s="169"/>
      <c r="I361" s="170"/>
      <c r="J361" s="127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1" customFormat="1" ht="12.75">
      <c r="A362" s="258"/>
      <c r="B362" s="114"/>
      <c r="C362" s="120"/>
      <c r="D362" s="116"/>
      <c r="E362" s="193"/>
      <c r="F362" s="165"/>
      <c r="G362" s="159"/>
      <c r="H362" s="169"/>
      <c r="I362" s="170"/>
      <c r="J362" s="127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1" customFormat="1" ht="12.75">
      <c r="A363" s="258" t="s">
        <v>314</v>
      </c>
      <c r="B363" s="114" t="s">
        <v>651</v>
      </c>
      <c r="C363" s="120" t="s">
        <v>1</v>
      </c>
      <c r="D363" s="116"/>
      <c r="E363" s="193"/>
      <c r="F363" s="165"/>
      <c r="G363" s="159"/>
      <c r="H363" s="169"/>
      <c r="I363" s="170"/>
      <c r="J363" s="127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1" customFormat="1" ht="12.75">
      <c r="A364" s="258"/>
      <c r="B364" s="114"/>
      <c r="C364" s="119" t="s">
        <v>648</v>
      </c>
      <c r="D364" s="116" t="s">
        <v>425</v>
      </c>
      <c r="E364" s="193">
        <v>10</v>
      </c>
      <c r="F364" s="186">
        <v>0</v>
      </c>
      <c r="G364" s="186">
        <f>PRODUCT(D364:F364)</f>
        <v>0</v>
      </c>
      <c r="H364" s="169"/>
      <c r="I364" s="170"/>
      <c r="J364" s="127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1" customFormat="1" ht="12.75">
      <c r="A365" s="258"/>
      <c r="B365" s="114"/>
      <c r="C365" s="120" t="s">
        <v>737</v>
      </c>
      <c r="D365" s="116"/>
      <c r="E365" s="193"/>
      <c r="F365" s="186"/>
      <c r="G365" s="186"/>
      <c r="H365" s="169"/>
      <c r="I365" s="170"/>
      <c r="J365" s="127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1" customFormat="1" ht="12.75">
      <c r="A366" s="258"/>
      <c r="B366" s="114"/>
      <c r="C366" s="119"/>
      <c r="D366" s="116"/>
      <c r="E366" s="193"/>
      <c r="F366" s="165"/>
      <c r="G366" s="159"/>
      <c r="H366" s="169"/>
      <c r="I366" s="170"/>
      <c r="J366" s="127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1" customFormat="1" ht="12.75">
      <c r="A367" s="257" t="s">
        <v>315</v>
      </c>
      <c r="B367" s="114" t="s">
        <v>112</v>
      </c>
      <c r="C367" s="119" t="s">
        <v>162</v>
      </c>
      <c r="D367" s="116" t="s">
        <v>500</v>
      </c>
      <c r="E367" s="193">
        <v>120</v>
      </c>
      <c r="F367" s="186">
        <v>0</v>
      </c>
      <c r="G367" s="186">
        <f>PRODUCT(D367:F367)</f>
        <v>0</v>
      </c>
      <c r="H367" s="169"/>
      <c r="I367" s="170"/>
      <c r="J367" s="127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1" customFormat="1" ht="12.75">
      <c r="A368" s="258"/>
      <c r="B368" s="114"/>
      <c r="C368" s="119"/>
      <c r="D368" s="116"/>
      <c r="E368" s="193"/>
      <c r="F368" s="165"/>
      <c r="G368" s="159"/>
      <c r="H368" s="169"/>
      <c r="I368" s="170"/>
      <c r="J368" s="127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1" customFormat="1" ht="42" customHeight="1">
      <c r="A369" s="258"/>
      <c r="B369" s="367" t="s">
        <v>137</v>
      </c>
      <c r="C369" s="279" t="s">
        <v>136</v>
      </c>
      <c r="D369" s="280"/>
      <c r="E369" s="281"/>
      <c r="F369" s="281"/>
      <c r="G369" s="281"/>
      <c r="H369" s="169"/>
      <c r="I369" s="170"/>
      <c r="J369" s="127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1" customFormat="1" ht="12.75">
      <c r="A370" s="258"/>
      <c r="B370" s="114"/>
      <c r="C370" s="282"/>
      <c r="D370" s="283"/>
      <c r="E370" s="284"/>
      <c r="F370" s="285"/>
      <c r="G370" s="285"/>
      <c r="H370" s="169"/>
      <c r="I370" s="170"/>
      <c r="J370" s="127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1" customFormat="1" ht="51">
      <c r="A371" s="258" t="s">
        <v>316</v>
      </c>
      <c r="B371" s="114" t="s">
        <v>139</v>
      </c>
      <c r="C371" s="279" t="s">
        <v>603</v>
      </c>
      <c r="D371" s="286" t="s">
        <v>449</v>
      </c>
      <c r="E371" s="287">
        <v>1</v>
      </c>
      <c r="F371" s="288">
        <v>0</v>
      </c>
      <c r="G371" s="288">
        <f>F371*E371</f>
        <v>0</v>
      </c>
      <c r="H371" s="169"/>
      <c r="I371" s="170"/>
      <c r="J371" s="127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1" customFormat="1" ht="38.25">
      <c r="A372" s="258"/>
      <c r="B372" s="114"/>
      <c r="C372" s="279" t="s">
        <v>138</v>
      </c>
      <c r="D372" s="289"/>
      <c r="E372" s="290"/>
      <c r="F372" s="291"/>
      <c r="G372" s="291"/>
      <c r="H372" s="169"/>
      <c r="I372" s="170"/>
      <c r="J372" s="127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1" customFormat="1" ht="38.25">
      <c r="A373" s="258"/>
      <c r="B373" s="114"/>
      <c r="C373" s="271" t="s">
        <v>140</v>
      </c>
      <c r="D373" s="155" t="s">
        <v>449</v>
      </c>
      <c r="E373" s="246">
        <v>1</v>
      </c>
      <c r="F373" s="240">
        <v>0</v>
      </c>
      <c r="G373" s="240">
        <f>PRODUCT(E373:F373)</f>
        <v>0</v>
      </c>
      <c r="H373" s="169"/>
      <c r="I373" s="170"/>
      <c r="J373" s="127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1" customFormat="1" ht="12.75">
      <c r="A374" s="258"/>
      <c r="B374" s="114"/>
      <c r="C374" s="120" t="s">
        <v>575</v>
      </c>
      <c r="D374" s="155"/>
      <c r="E374" s="246"/>
      <c r="F374" s="240"/>
      <c r="G374" s="240"/>
      <c r="H374" s="169"/>
      <c r="I374" s="170"/>
      <c r="J374" s="127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1" customFormat="1" ht="12.75">
      <c r="A375" s="258"/>
      <c r="B375" s="114"/>
      <c r="C375" s="292"/>
      <c r="D375" s="293"/>
      <c r="E375" s="294"/>
      <c r="F375" s="165"/>
      <c r="G375" s="165"/>
      <c r="H375" s="169"/>
      <c r="I375" s="170"/>
      <c r="J375" s="127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1" customFormat="1" ht="63.75">
      <c r="A376" s="258" t="s">
        <v>317</v>
      </c>
      <c r="B376" s="114" t="s">
        <v>142</v>
      </c>
      <c r="C376" s="260" t="s">
        <v>145</v>
      </c>
      <c r="D376" s="295" t="s">
        <v>449</v>
      </c>
      <c r="E376" s="287">
        <v>1</v>
      </c>
      <c r="F376" s="288">
        <v>0</v>
      </c>
      <c r="G376" s="288">
        <f>F376*E376</f>
        <v>0</v>
      </c>
      <c r="H376" s="169"/>
      <c r="I376" s="170"/>
      <c r="J376" s="127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1" customFormat="1" ht="12.75">
      <c r="A377" s="258" t="s">
        <v>318</v>
      </c>
      <c r="B377" s="202"/>
      <c r="C377" s="279" t="s">
        <v>127</v>
      </c>
      <c r="D377" s="295" t="s">
        <v>449</v>
      </c>
      <c r="E377" s="287">
        <v>1</v>
      </c>
      <c r="F377" s="288">
        <v>0</v>
      </c>
      <c r="G377" s="288">
        <f>F377*E377</f>
        <v>0</v>
      </c>
      <c r="H377" s="169"/>
      <c r="I377" s="170"/>
      <c r="J377" s="127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1" customFormat="1" ht="12.75">
      <c r="A378" s="258"/>
      <c r="B378" s="202"/>
      <c r="C378" s="120" t="s">
        <v>578</v>
      </c>
      <c r="D378" s="295"/>
      <c r="E378" s="287"/>
      <c r="F378" s="288"/>
      <c r="G378" s="288"/>
      <c r="H378" s="169"/>
      <c r="I378" s="170"/>
      <c r="J378" s="127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  <row r="379" spans="1:23" s="131" customFormat="1" ht="12.75">
      <c r="A379" s="258"/>
      <c r="B379" s="114"/>
      <c r="C379" s="292"/>
      <c r="D379" s="295"/>
      <c r="E379" s="287"/>
      <c r="F379" s="291"/>
      <c r="G379" s="291"/>
      <c r="H379" s="169"/>
      <c r="I379" s="170"/>
      <c r="J379" s="127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</row>
    <row r="380" spans="1:23" s="131" customFormat="1" ht="51">
      <c r="A380" s="258" t="s">
        <v>319</v>
      </c>
      <c r="B380" s="114" t="s">
        <v>143</v>
      </c>
      <c r="C380" s="260" t="s">
        <v>141</v>
      </c>
      <c r="D380" s="295" t="s">
        <v>449</v>
      </c>
      <c r="E380" s="287">
        <v>2</v>
      </c>
      <c r="F380" s="288">
        <v>0</v>
      </c>
      <c r="G380" s="288">
        <f>F380*E380</f>
        <v>0</v>
      </c>
      <c r="H380" s="169"/>
      <c r="I380" s="170"/>
      <c r="J380" s="127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</row>
    <row r="381" spans="1:23" s="131" customFormat="1" ht="12.75">
      <c r="A381" s="258" t="s">
        <v>320</v>
      </c>
      <c r="B381" s="202"/>
      <c r="C381" s="279" t="s">
        <v>127</v>
      </c>
      <c r="D381" s="295" t="s">
        <v>449</v>
      </c>
      <c r="E381" s="287">
        <v>2</v>
      </c>
      <c r="F381" s="288">
        <v>0</v>
      </c>
      <c r="G381" s="288">
        <f>F381*E381</f>
        <v>0</v>
      </c>
      <c r="H381" s="169"/>
      <c r="I381" s="170"/>
      <c r="J381" s="127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</row>
    <row r="382" spans="1:23" s="131" customFormat="1" ht="51">
      <c r="A382" s="258" t="s">
        <v>584</v>
      </c>
      <c r="B382" s="202"/>
      <c r="C382" s="279" t="s">
        <v>150</v>
      </c>
      <c r="D382" s="295" t="s">
        <v>449</v>
      </c>
      <c r="E382" s="287">
        <v>1</v>
      </c>
      <c r="F382" s="288">
        <v>0</v>
      </c>
      <c r="G382" s="288">
        <f>F382*E382</f>
        <v>0</v>
      </c>
      <c r="H382" s="169"/>
      <c r="I382" s="170"/>
      <c r="J382" s="127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</row>
    <row r="383" spans="1:23" s="131" customFormat="1" ht="12.75">
      <c r="A383" s="258"/>
      <c r="B383" s="202"/>
      <c r="C383" s="120" t="s">
        <v>577</v>
      </c>
      <c r="D383" s="295"/>
      <c r="E383" s="287"/>
      <c r="F383" s="288"/>
      <c r="G383" s="288"/>
      <c r="H383" s="169"/>
      <c r="I383" s="170"/>
      <c r="J383" s="127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</row>
    <row r="384" spans="1:23" s="131" customFormat="1" ht="12.75">
      <c r="A384" s="258"/>
      <c r="B384" s="202"/>
      <c r="C384" s="279"/>
      <c r="D384" s="295"/>
      <c r="E384" s="287"/>
      <c r="F384" s="288"/>
      <c r="G384" s="288"/>
      <c r="H384" s="169"/>
      <c r="I384" s="170"/>
      <c r="J384" s="127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</row>
    <row r="385" spans="1:23" s="131" customFormat="1" ht="51">
      <c r="A385" s="258" t="s">
        <v>585</v>
      </c>
      <c r="B385" s="114" t="s">
        <v>144</v>
      </c>
      <c r="C385" s="260" t="s">
        <v>576</v>
      </c>
      <c r="D385" s="295" t="s">
        <v>449</v>
      </c>
      <c r="E385" s="287">
        <v>1</v>
      </c>
      <c r="F385" s="288">
        <v>0</v>
      </c>
      <c r="G385" s="288">
        <f>F385*E385</f>
        <v>0</v>
      </c>
      <c r="H385" s="169"/>
      <c r="I385" s="170"/>
      <c r="J385" s="127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</row>
    <row r="386" spans="1:23" s="131" customFormat="1" ht="12.75">
      <c r="A386" s="258" t="s">
        <v>586</v>
      </c>
      <c r="B386" s="202"/>
      <c r="C386" s="279" t="s">
        <v>127</v>
      </c>
      <c r="D386" s="295" t="s">
        <v>449</v>
      </c>
      <c r="E386" s="287">
        <v>1</v>
      </c>
      <c r="F386" s="288">
        <v>0</v>
      </c>
      <c r="G386" s="288">
        <f>F386*E386</f>
        <v>0</v>
      </c>
      <c r="H386" s="169"/>
      <c r="I386" s="170"/>
      <c r="J386" s="127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</row>
    <row r="387" spans="1:23" s="131" customFormat="1" ht="12.75">
      <c r="A387" s="258"/>
      <c r="B387" s="202"/>
      <c r="C387" s="120" t="s">
        <v>578</v>
      </c>
      <c r="D387" s="295"/>
      <c r="E387" s="287"/>
      <c r="F387" s="288"/>
      <c r="G387" s="288"/>
      <c r="H387" s="169"/>
      <c r="I387" s="170"/>
      <c r="J387" s="127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</row>
    <row r="388" spans="1:23" s="131" customFormat="1" ht="12.75">
      <c r="A388" s="258"/>
      <c r="B388" s="202"/>
      <c r="C388" s="279"/>
      <c r="D388" s="295"/>
      <c r="E388" s="287"/>
      <c r="F388" s="288"/>
      <c r="G388" s="288"/>
      <c r="H388" s="169"/>
      <c r="I388" s="170"/>
      <c r="J388" s="127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</row>
    <row r="389" spans="1:23" s="131" customFormat="1" ht="38.25">
      <c r="A389" s="258" t="s">
        <v>587</v>
      </c>
      <c r="B389" s="114" t="s">
        <v>146</v>
      </c>
      <c r="C389" s="260" t="s">
        <v>148</v>
      </c>
      <c r="D389" s="295" t="s">
        <v>449</v>
      </c>
      <c r="E389" s="287">
        <v>9</v>
      </c>
      <c r="F389" s="288">
        <v>0</v>
      </c>
      <c r="G389" s="288">
        <f>F389*E389</f>
        <v>0</v>
      </c>
      <c r="H389" s="169"/>
      <c r="I389" s="170"/>
      <c r="J389" s="127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</row>
    <row r="390" spans="1:23" s="131" customFormat="1" ht="12.75">
      <c r="A390" s="258" t="s">
        <v>588</v>
      </c>
      <c r="B390" s="202"/>
      <c r="C390" s="279" t="s">
        <v>127</v>
      </c>
      <c r="D390" s="295" t="s">
        <v>449</v>
      </c>
      <c r="E390" s="287">
        <v>9</v>
      </c>
      <c r="F390" s="288">
        <v>0</v>
      </c>
      <c r="G390" s="288">
        <f>F390*E390</f>
        <v>0</v>
      </c>
      <c r="H390" s="169"/>
      <c r="I390" s="170"/>
      <c r="J390" s="127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</row>
    <row r="391" spans="1:23" s="131" customFormat="1" ht="12.75">
      <c r="A391" s="258"/>
      <c r="B391" s="202"/>
      <c r="C391" s="120" t="s">
        <v>579</v>
      </c>
      <c r="D391" s="295"/>
      <c r="E391" s="287"/>
      <c r="F391" s="288"/>
      <c r="G391" s="288"/>
      <c r="H391" s="169"/>
      <c r="I391" s="170"/>
      <c r="J391" s="127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</row>
    <row r="392" spans="1:23" s="131" customFormat="1" ht="12.75">
      <c r="A392" s="258"/>
      <c r="B392" s="202"/>
      <c r="C392" s="120" t="s">
        <v>580</v>
      </c>
      <c r="D392" s="295"/>
      <c r="E392" s="287"/>
      <c r="F392" s="288"/>
      <c r="G392" s="288"/>
      <c r="H392" s="169"/>
      <c r="I392" s="170"/>
      <c r="J392" s="127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</row>
    <row r="393" spans="1:23" s="131" customFormat="1" ht="12.75">
      <c r="A393" s="258"/>
      <c r="B393" s="202"/>
      <c r="C393" s="279"/>
      <c r="D393" s="295"/>
      <c r="E393" s="287"/>
      <c r="F393" s="288"/>
      <c r="G393" s="288"/>
      <c r="H393" s="169"/>
      <c r="I393" s="170"/>
      <c r="J393" s="127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</row>
    <row r="394" spans="1:23" s="131" customFormat="1" ht="38.25">
      <c r="A394" s="258" t="s">
        <v>589</v>
      </c>
      <c r="B394" s="114" t="s">
        <v>147</v>
      </c>
      <c r="C394" s="260" t="s">
        <v>152</v>
      </c>
      <c r="D394" s="295" t="s">
        <v>449</v>
      </c>
      <c r="E394" s="287">
        <v>1</v>
      </c>
      <c r="F394" s="288">
        <v>0</v>
      </c>
      <c r="G394" s="288">
        <f>F394*E394</f>
        <v>0</v>
      </c>
      <c r="H394" s="169"/>
      <c r="I394" s="170"/>
      <c r="J394" s="127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</row>
    <row r="395" spans="1:23" s="131" customFormat="1" ht="12.75">
      <c r="A395" s="258" t="s">
        <v>590</v>
      </c>
      <c r="B395" s="202"/>
      <c r="C395" s="279" t="s">
        <v>127</v>
      </c>
      <c r="D395" s="295" t="s">
        <v>449</v>
      </c>
      <c r="E395" s="287">
        <v>1</v>
      </c>
      <c r="F395" s="288">
        <v>0</v>
      </c>
      <c r="G395" s="288">
        <f>F395*E395</f>
        <v>0</v>
      </c>
      <c r="H395" s="169"/>
      <c r="I395" s="170"/>
      <c r="J395" s="127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</row>
    <row r="396" spans="1:23" s="131" customFormat="1" ht="12.75">
      <c r="A396" s="258"/>
      <c r="B396" s="202"/>
      <c r="C396" s="120" t="s">
        <v>578</v>
      </c>
      <c r="D396" s="295"/>
      <c r="E396" s="287"/>
      <c r="F396" s="288"/>
      <c r="G396" s="288"/>
      <c r="H396" s="169"/>
      <c r="I396" s="170"/>
      <c r="J396" s="127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</row>
    <row r="397" spans="1:23" s="131" customFormat="1" ht="12.75">
      <c r="A397" s="258"/>
      <c r="B397" s="202"/>
      <c r="C397" s="279"/>
      <c r="D397" s="295"/>
      <c r="E397" s="287"/>
      <c r="F397" s="288"/>
      <c r="G397" s="288"/>
      <c r="H397" s="169"/>
      <c r="I397" s="170"/>
      <c r="J397" s="127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</row>
    <row r="398" spans="1:23" s="131" customFormat="1" ht="38.25">
      <c r="A398" s="258" t="s">
        <v>591</v>
      </c>
      <c r="B398" s="114" t="s">
        <v>149</v>
      </c>
      <c r="C398" s="260" t="s">
        <v>151</v>
      </c>
      <c r="D398" s="295" t="s">
        <v>449</v>
      </c>
      <c r="E398" s="287">
        <v>4</v>
      </c>
      <c r="F398" s="288">
        <v>0</v>
      </c>
      <c r="G398" s="288">
        <f>F398*E398</f>
        <v>0</v>
      </c>
      <c r="H398" s="169"/>
      <c r="I398" s="170"/>
      <c r="J398" s="127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</row>
    <row r="399" spans="1:23" s="131" customFormat="1" ht="12.75">
      <c r="A399" s="258" t="s">
        <v>592</v>
      </c>
      <c r="B399" s="202"/>
      <c r="C399" s="279" t="s">
        <v>127</v>
      </c>
      <c r="D399" s="295" t="s">
        <v>449</v>
      </c>
      <c r="E399" s="287">
        <v>4</v>
      </c>
      <c r="F399" s="288">
        <v>0</v>
      </c>
      <c r="G399" s="288">
        <f>F399*E399</f>
        <v>0</v>
      </c>
      <c r="H399" s="169"/>
      <c r="I399" s="170"/>
      <c r="J399" s="127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</row>
    <row r="400" spans="1:23" s="131" customFormat="1" ht="12.75">
      <c r="A400" s="258"/>
      <c r="B400" s="202"/>
      <c r="C400" s="120" t="s">
        <v>581</v>
      </c>
      <c r="D400" s="295"/>
      <c r="E400" s="287"/>
      <c r="F400" s="288"/>
      <c r="G400" s="288"/>
      <c r="H400" s="169"/>
      <c r="I400" s="170"/>
      <c r="J400" s="127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</row>
    <row r="401" spans="1:23" s="131" customFormat="1" ht="12.75">
      <c r="A401" s="258"/>
      <c r="B401" s="114"/>
      <c r="C401" s="292"/>
      <c r="D401" s="296"/>
      <c r="E401" s="290"/>
      <c r="F401" s="291"/>
      <c r="G401" s="291"/>
      <c r="H401" s="169"/>
      <c r="I401" s="170"/>
      <c r="J401" s="127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</row>
    <row r="402" spans="1:23" s="131" customFormat="1" ht="25.5">
      <c r="A402" s="258"/>
      <c r="B402" s="114" t="s">
        <v>596</v>
      </c>
      <c r="C402" s="297" t="s">
        <v>128</v>
      </c>
      <c r="D402" s="298"/>
      <c r="E402" s="299"/>
      <c r="F402" s="300"/>
      <c r="G402" s="300"/>
      <c r="H402" s="169"/>
      <c r="I402" s="170"/>
      <c r="J402" s="127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</row>
    <row r="403" spans="1:23" s="131" customFormat="1" ht="12.75">
      <c r="A403" s="258" t="s">
        <v>321</v>
      </c>
      <c r="B403" s="114"/>
      <c r="C403" s="301" t="s">
        <v>582</v>
      </c>
      <c r="D403" s="298" t="s">
        <v>425</v>
      </c>
      <c r="E403" s="299">
        <v>14</v>
      </c>
      <c r="F403" s="300">
        <v>0</v>
      </c>
      <c r="G403" s="288">
        <f aca="true" t="shared" si="0" ref="G403:G409">F403*E403</f>
        <v>0</v>
      </c>
      <c r="H403" s="169"/>
      <c r="I403" s="170"/>
      <c r="J403" s="127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</row>
    <row r="404" spans="1:23" s="131" customFormat="1" ht="12.75">
      <c r="A404" s="258" t="s">
        <v>322</v>
      </c>
      <c r="B404" s="114"/>
      <c r="C404" s="301" t="s">
        <v>583</v>
      </c>
      <c r="D404" s="298" t="s">
        <v>425</v>
      </c>
      <c r="E404" s="299">
        <v>7</v>
      </c>
      <c r="F404" s="300">
        <v>0</v>
      </c>
      <c r="G404" s="288">
        <f t="shared" si="0"/>
        <v>0</v>
      </c>
      <c r="H404" s="169"/>
      <c r="I404" s="170"/>
      <c r="J404" s="127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</row>
    <row r="405" spans="1:23" s="131" customFormat="1" ht="12.75">
      <c r="A405" s="258" t="s">
        <v>323</v>
      </c>
      <c r="B405" s="114"/>
      <c r="C405" s="301" t="s">
        <v>129</v>
      </c>
      <c r="D405" s="298" t="s">
        <v>425</v>
      </c>
      <c r="E405" s="299">
        <v>12</v>
      </c>
      <c r="F405" s="300">
        <v>0</v>
      </c>
      <c r="G405" s="288">
        <f t="shared" si="0"/>
        <v>0</v>
      </c>
      <c r="H405" s="169"/>
      <c r="I405" s="170"/>
      <c r="J405" s="127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</row>
    <row r="406" spans="1:23" s="131" customFormat="1" ht="12.75">
      <c r="A406" s="258" t="s">
        <v>593</v>
      </c>
      <c r="B406" s="114"/>
      <c r="C406" s="301" t="s">
        <v>130</v>
      </c>
      <c r="D406" s="298" t="s">
        <v>425</v>
      </c>
      <c r="E406" s="299">
        <v>61</v>
      </c>
      <c r="F406" s="300">
        <v>0</v>
      </c>
      <c r="G406" s="288">
        <f t="shared" si="0"/>
        <v>0</v>
      </c>
      <c r="H406" s="169"/>
      <c r="I406" s="170"/>
      <c r="J406" s="127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</row>
    <row r="407" spans="1:23" s="131" customFormat="1" ht="12.75">
      <c r="A407" s="258" t="s">
        <v>594</v>
      </c>
      <c r="B407" s="114"/>
      <c r="C407" s="301" t="s">
        <v>131</v>
      </c>
      <c r="D407" s="298" t="s">
        <v>425</v>
      </c>
      <c r="E407" s="299">
        <v>53</v>
      </c>
      <c r="F407" s="300">
        <v>0</v>
      </c>
      <c r="G407" s="288">
        <f t="shared" si="0"/>
        <v>0</v>
      </c>
      <c r="H407" s="169"/>
      <c r="I407" s="170"/>
      <c r="J407" s="127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</row>
    <row r="408" spans="1:23" s="131" customFormat="1" ht="12.75">
      <c r="A408" s="258" t="s">
        <v>595</v>
      </c>
      <c r="B408" s="202"/>
      <c r="C408" s="301" t="s">
        <v>132</v>
      </c>
      <c r="D408" s="298" t="s">
        <v>425</v>
      </c>
      <c r="E408" s="299">
        <v>75</v>
      </c>
      <c r="F408" s="300">
        <v>0</v>
      </c>
      <c r="G408" s="288">
        <f t="shared" si="0"/>
        <v>0</v>
      </c>
      <c r="H408" s="169"/>
      <c r="I408" s="170"/>
      <c r="J408" s="127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</row>
    <row r="409" spans="1:23" s="131" customFormat="1" ht="12.75">
      <c r="A409" s="258" t="s">
        <v>602</v>
      </c>
      <c r="B409" s="114"/>
      <c r="C409" s="301" t="s">
        <v>133</v>
      </c>
      <c r="D409" s="298" t="s">
        <v>425</v>
      </c>
      <c r="E409" s="299">
        <v>43</v>
      </c>
      <c r="F409" s="300">
        <v>0</v>
      </c>
      <c r="G409" s="288">
        <f t="shared" si="0"/>
        <v>0</v>
      </c>
      <c r="H409" s="169"/>
      <c r="I409" s="170"/>
      <c r="J409" s="127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</row>
    <row r="410" spans="1:23" s="131" customFormat="1" ht="12.75">
      <c r="A410" s="258"/>
      <c r="B410" s="114"/>
      <c r="C410" s="292"/>
      <c r="D410" s="302"/>
      <c r="E410" s="303"/>
      <c r="F410" s="304"/>
      <c r="G410" s="291"/>
      <c r="H410" s="169"/>
      <c r="I410" s="170"/>
      <c r="J410" s="127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</row>
    <row r="411" spans="1:23" s="131" customFormat="1" ht="12.75">
      <c r="A411" s="258" t="s">
        <v>609</v>
      </c>
      <c r="B411" s="202" t="s">
        <v>597</v>
      </c>
      <c r="C411" s="305" t="s">
        <v>134</v>
      </c>
      <c r="D411" s="298" t="s">
        <v>449</v>
      </c>
      <c r="E411" s="306" t="s">
        <v>20</v>
      </c>
      <c r="F411" s="300">
        <v>0</v>
      </c>
      <c r="G411" s="288">
        <f>F411*E411</f>
        <v>0</v>
      </c>
      <c r="H411" s="169"/>
      <c r="I411" s="170"/>
      <c r="J411" s="127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</row>
    <row r="412" spans="1:23" s="131" customFormat="1" ht="12.75">
      <c r="A412" s="258"/>
      <c r="B412" s="114"/>
      <c r="C412" s="292"/>
      <c r="D412" s="302"/>
      <c r="E412" s="307"/>
      <c r="F412" s="304"/>
      <c r="G412" s="291"/>
      <c r="H412" s="169"/>
      <c r="I412" s="170"/>
      <c r="J412" s="127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</row>
    <row r="413" spans="1:23" s="131" customFormat="1" ht="25.5">
      <c r="A413" s="258" t="s">
        <v>607</v>
      </c>
      <c r="B413" s="114" t="s">
        <v>598</v>
      </c>
      <c r="C413" s="260" t="s">
        <v>153</v>
      </c>
      <c r="D413" s="298" t="s">
        <v>449</v>
      </c>
      <c r="E413" s="306" t="s">
        <v>21</v>
      </c>
      <c r="F413" s="300">
        <v>0</v>
      </c>
      <c r="G413" s="288">
        <f>F413*E413</f>
        <v>0</v>
      </c>
      <c r="H413" s="169"/>
      <c r="I413" s="170"/>
      <c r="J413" s="127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</row>
    <row r="414" spans="1:23" s="131" customFormat="1" ht="12.75">
      <c r="A414" s="258"/>
      <c r="B414" s="114"/>
      <c r="C414" s="260"/>
      <c r="D414" s="298"/>
      <c r="E414" s="306"/>
      <c r="F414" s="300"/>
      <c r="G414" s="288"/>
      <c r="H414" s="169"/>
      <c r="I414" s="170"/>
      <c r="J414" s="127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</row>
    <row r="415" spans="1:23" s="131" customFormat="1" ht="25.5">
      <c r="A415" s="258" t="s">
        <v>608</v>
      </c>
      <c r="B415" s="114" t="s">
        <v>599</v>
      </c>
      <c r="C415" s="260" t="s">
        <v>154</v>
      </c>
      <c r="D415" s="298" t="s">
        <v>449</v>
      </c>
      <c r="E415" s="306" t="s">
        <v>21</v>
      </c>
      <c r="F415" s="300">
        <v>0</v>
      </c>
      <c r="G415" s="288">
        <f>F415*E415</f>
        <v>0</v>
      </c>
      <c r="H415" s="169"/>
      <c r="I415" s="170"/>
      <c r="J415" s="127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</row>
    <row r="416" spans="1:23" s="131" customFormat="1" ht="12.75">
      <c r="A416" s="258"/>
      <c r="B416" s="114"/>
      <c r="C416" s="260"/>
      <c r="D416" s="298"/>
      <c r="E416" s="306"/>
      <c r="F416" s="300"/>
      <c r="G416" s="288"/>
      <c r="H416" s="169"/>
      <c r="I416" s="170"/>
      <c r="J416" s="127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</row>
    <row r="417" spans="1:23" s="131" customFormat="1" ht="25.5">
      <c r="A417" s="258" t="s">
        <v>609</v>
      </c>
      <c r="B417" s="114" t="s">
        <v>600</v>
      </c>
      <c r="C417" s="260" t="s">
        <v>155</v>
      </c>
      <c r="D417" s="298" t="s">
        <v>449</v>
      </c>
      <c r="E417" s="306" t="s">
        <v>226</v>
      </c>
      <c r="F417" s="300">
        <v>0</v>
      </c>
      <c r="G417" s="288">
        <f>F417*E417</f>
        <v>0</v>
      </c>
      <c r="H417" s="169"/>
      <c r="I417" s="170"/>
      <c r="J417" s="127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</row>
    <row r="418" spans="1:23" s="131" customFormat="1" ht="12.75">
      <c r="A418" s="258"/>
      <c r="B418" s="114"/>
      <c r="C418" s="309"/>
      <c r="D418" s="302"/>
      <c r="E418" s="307"/>
      <c r="F418" s="304"/>
      <c r="G418" s="291"/>
      <c r="H418" s="169"/>
      <c r="I418" s="170"/>
      <c r="J418" s="127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</row>
    <row r="419" spans="1:23" s="131" customFormat="1" ht="38.25">
      <c r="A419" s="258" t="s">
        <v>611</v>
      </c>
      <c r="B419" s="202" t="s">
        <v>601</v>
      </c>
      <c r="C419" s="310" t="s">
        <v>135</v>
      </c>
      <c r="D419" s="298" t="s">
        <v>425</v>
      </c>
      <c r="E419" s="299">
        <v>135</v>
      </c>
      <c r="F419" s="300">
        <v>0</v>
      </c>
      <c r="G419" s="288">
        <f>F419*E419</f>
        <v>0</v>
      </c>
      <c r="H419" s="169"/>
      <c r="I419" s="170"/>
      <c r="J419" s="127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</row>
    <row r="420" spans="1:23" s="131" customFormat="1" ht="12.75">
      <c r="A420" s="258"/>
      <c r="B420" s="114"/>
      <c r="C420" s="118"/>
      <c r="D420" s="116"/>
      <c r="E420" s="194"/>
      <c r="F420" s="165"/>
      <c r="G420" s="165"/>
      <c r="H420" s="169"/>
      <c r="I420" s="170"/>
      <c r="J420" s="127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</row>
    <row r="421" spans="1:23" s="131" customFormat="1" ht="42" customHeight="1">
      <c r="A421" s="258"/>
      <c r="B421" s="367" t="s">
        <v>156</v>
      </c>
      <c r="C421" s="279" t="s">
        <v>136</v>
      </c>
      <c r="D421" s="280"/>
      <c r="E421" s="281"/>
      <c r="F421" s="281"/>
      <c r="G421" s="281"/>
      <c r="H421" s="169"/>
      <c r="I421" s="170"/>
      <c r="J421" s="127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</row>
    <row r="422" spans="1:23" s="131" customFormat="1" ht="12.75">
      <c r="A422" s="258"/>
      <c r="B422" s="114"/>
      <c r="C422" s="282"/>
      <c r="D422" s="283"/>
      <c r="E422" s="284"/>
      <c r="F422" s="285"/>
      <c r="G422" s="285"/>
      <c r="H422" s="169"/>
      <c r="I422" s="170"/>
      <c r="J422" s="127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</row>
    <row r="423" spans="1:23" s="131" customFormat="1" ht="51">
      <c r="A423" s="258" t="s">
        <v>612</v>
      </c>
      <c r="B423" s="114" t="s">
        <v>157</v>
      </c>
      <c r="C423" s="279" t="s">
        <v>604</v>
      </c>
      <c r="D423" s="286" t="s">
        <v>449</v>
      </c>
      <c r="E423" s="287">
        <v>1</v>
      </c>
      <c r="F423" s="288">
        <v>0</v>
      </c>
      <c r="G423" s="288">
        <f>F423*E423</f>
        <v>0</v>
      </c>
      <c r="H423" s="169"/>
      <c r="I423" s="170"/>
      <c r="J423" s="127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</row>
    <row r="424" spans="1:23" s="131" customFormat="1" ht="38.25">
      <c r="A424" s="258"/>
      <c r="B424" s="114"/>
      <c r="C424" s="279" t="s">
        <v>138</v>
      </c>
      <c r="D424" s="289"/>
      <c r="E424" s="290"/>
      <c r="F424" s="291"/>
      <c r="G424" s="291"/>
      <c r="H424" s="169"/>
      <c r="I424" s="170"/>
      <c r="J424" s="127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</row>
    <row r="425" spans="1:23" s="131" customFormat="1" ht="38.25">
      <c r="A425" s="258"/>
      <c r="B425" s="114"/>
      <c r="C425" s="271" t="s">
        <v>140</v>
      </c>
      <c r="D425" s="155" t="s">
        <v>449</v>
      </c>
      <c r="E425" s="246">
        <v>1</v>
      </c>
      <c r="F425" s="240">
        <v>0</v>
      </c>
      <c r="G425" s="240">
        <f>PRODUCT(E425:F425)</f>
        <v>0</v>
      </c>
      <c r="H425" s="169"/>
      <c r="I425" s="170"/>
      <c r="J425" s="127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</row>
    <row r="426" spans="1:23" s="131" customFormat="1" ht="12.75">
      <c r="A426" s="258"/>
      <c r="B426" s="114"/>
      <c r="C426" s="120" t="s">
        <v>575</v>
      </c>
      <c r="D426" s="155"/>
      <c r="E426" s="246"/>
      <c r="F426" s="240"/>
      <c r="G426" s="240"/>
      <c r="H426" s="169"/>
      <c r="I426" s="170"/>
      <c r="J426" s="127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</row>
    <row r="427" spans="1:23" s="131" customFormat="1" ht="12.75">
      <c r="A427" s="258"/>
      <c r="B427" s="114"/>
      <c r="C427" s="292"/>
      <c r="D427" s="293"/>
      <c r="E427" s="294"/>
      <c r="F427" s="165"/>
      <c r="G427" s="165"/>
      <c r="H427" s="169"/>
      <c r="I427" s="170"/>
      <c r="J427" s="127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</row>
    <row r="428" spans="1:23" s="131" customFormat="1" ht="63.75">
      <c r="A428" s="258" t="s">
        <v>613</v>
      </c>
      <c r="B428" s="114" t="s">
        <v>605</v>
      </c>
      <c r="C428" s="260" t="s">
        <v>158</v>
      </c>
      <c r="D428" s="295" t="s">
        <v>449</v>
      </c>
      <c r="E428" s="287">
        <v>1</v>
      </c>
      <c r="F428" s="288">
        <v>0</v>
      </c>
      <c r="G428" s="288">
        <f>F428*E428</f>
        <v>0</v>
      </c>
      <c r="H428" s="169"/>
      <c r="I428" s="170"/>
      <c r="J428" s="127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</row>
    <row r="429" spans="1:23" s="131" customFormat="1" ht="12.75">
      <c r="A429" s="258" t="s">
        <v>614</v>
      </c>
      <c r="B429" s="202"/>
      <c r="C429" s="279" t="s">
        <v>127</v>
      </c>
      <c r="D429" s="295" t="s">
        <v>449</v>
      </c>
      <c r="E429" s="287">
        <v>1</v>
      </c>
      <c r="F429" s="288">
        <v>0</v>
      </c>
      <c r="G429" s="288">
        <f>F429*E429</f>
        <v>0</v>
      </c>
      <c r="H429" s="169"/>
      <c r="I429" s="170"/>
      <c r="J429" s="127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</row>
    <row r="430" spans="1:23" s="131" customFormat="1" ht="51">
      <c r="A430" s="258" t="s">
        <v>615</v>
      </c>
      <c r="B430" s="202"/>
      <c r="C430" s="279" t="s">
        <v>159</v>
      </c>
      <c r="D430" s="295" t="s">
        <v>449</v>
      </c>
      <c r="E430" s="287">
        <v>1</v>
      </c>
      <c r="F430" s="288">
        <v>0</v>
      </c>
      <c r="G430" s="288">
        <f>F430*E430</f>
        <v>0</v>
      </c>
      <c r="H430" s="169"/>
      <c r="I430" s="170"/>
      <c r="J430" s="127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</row>
    <row r="431" spans="1:23" s="131" customFormat="1" ht="12.75">
      <c r="A431" s="258"/>
      <c r="B431" s="202"/>
      <c r="C431" s="120" t="s">
        <v>617</v>
      </c>
      <c r="D431" s="295"/>
      <c r="E431" s="287"/>
      <c r="F431" s="288"/>
      <c r="G431" s="288"/>
      <c r="H431" s="169"/>
      <c r="I431" s="170"/>
      <c r="J431" s="127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</row>
    <row r="432" spans="1:23" s="131" customFormat="1" ht="12.75">
      <c r="A432" s="258"/>
      <c r="B432" s="114"/>
      <c r="C432" s="292"/>
      <c r="D432" s="295"/>
      <c r="E432" s="287"/>
      <c r="F432" s="291"/>
      <c r="G432" s="291"/>
      <c r="H432" s="169"/>
      <c r="I432" s="170"/>
      <c r="J432" s="127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</row>
    <row r="433" spans="1:23" s="131" customFormat="1" ht="51">
      <c r="A433" s="258" t="s">
        <v>619</v>
      </c>
      <c r="B433" s="114" t="s">
        <v>606</v>
      </c>
      <c r="C433" s="260" t="s">
        <v>141</v>
      </c>
      <c r="D433" s="295" t="s">
        <v>449</v>
      </c>
      <c r="E433" s="287">
        <v>8</v>
      </c>
      <c r="F433" s="288">
        <v>0</v>
      </c>
      <c r="G433" s="288">
        <f>F433*E433</f>
        <v>0</v>
      </c>
      <c r="H433" s="169"/>
      <c r="I433" s="170"/>
      <c r="J433" s="127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</row>
    <row r="434" spans="1:23" s="131" customFormat="1" ht="12.75">
      <c r="A434" s="258" t="s">
        <v>620</v>
      </c>
      <c r="B434" s="202"/>
      <c r="C434" s="279" t="s">
        <v>127</v>
      </c>
      <c r="D434" s="295" t="s">
        <v>449</v>
      </c>
      <c r="E434" s="287">
        <v>8</v>
      </c>
      <c r="F434" s="288">
        <v>0</v>
      </c>
      <c r="G434" s="288">
        <f>F434*E434</f>
        <v>0</v>
      </c>
      <c r="H434" s="169"/>
      <c r="I434" s="170"/>
      <c r="J434" s="127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</row>
    <row r="435" spans="1:23" s="131" customFormat="1" ht="12.75">
      <c r="A435" s="258"/>
      <c r="B435" s="202"/>
      <c r="C435" s="120" t="s">
        <v>610</v>
      </c>
      <c r="D435" s="295"/>
      <c r="E435" s="287"/>
      <c r="F435" s="288"/>
      <c r="G435" s="288"/>
      <c r="H435" s="169"/>
      <c r="I435" s="170"/>
      <c r="J435" s="127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</row>
    <row r="436" spans="1:23" s="131" customFormat="1" ht="12.75">
      <c r="A436" s="258"/>
      <c r="B436" s="202"/>
      <c r="C436" s="279"/>
      <c r="D436" s="295"/>
      <c r="E436" s="287"/>
      <c r="F436" s="288"/>
      <c r="G436" s="288"/>
      <c r="H436" s="169"/>
      <c r="I436" s="170"/>
      <c r="J436" s="127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</row>
    <row r="437" spans="1:23" s="131" customFormat="1" ht="38.25">
      <c r="A437" s="258" t="s">
        <v>626</v>
      </c>
      <c r="B437" s="114" t="s">
        <v>622</v>
      </c>
      <c r="C437" s="260" t="s">
        <v>148</v>
      </c>
      <c r="D437" s="295" t="s">
        <v>449</v>
      </c>
      <c r="E437" s="287">
        <v>3</v>
      </c>
      <c r="F437" s="288">
        <v>0</v>
      </c>
      <c r="G437" s="288">
        <f>F437*E437</f>
        <v>0</v>
      </c>
      <c r="H437" s="169"/>
      <c r="I437" s="170"/>
      <c r="J437" s="127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</row>
    <row r="438" spans="1:23" s="131" customFormat="1" ht="12.75">
      <c r="A438" s="258" t="s">
        <v>627</v>
      </c>
      <c r="B438" s="202"/>
      <c r="C438" s="279" t="s">
        <v>127</v>
      </c>
      <c r="D438" s="295" t="s">
        <v>449</v>
      </c>
      <c r="E438" s="287">
        <v>3</v>
      </c>
      <c r="F438" s="288">
        <v>0</v>
      </c>
      <c r="G438" s="288">
        <f>F438*E438</f>
        <v>0</v>
      </c>
      <c r="H438" s="169"/>
      <c r="I438" s="170"/>
      <c r="J438" s="127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</row>
    <row r="439" spans="1:23" s="131" customFormat="1" ht="12.75">
      <c r="A439" s="258"/>
      <c r="B439" s="202"/>
      <c r="C439" s="120" t="s">
        <v>616</v>
      </c>
      <c r="D439" s="295"/>
      <c r="E439" s="287"/>
      <c r="F439" s="288"/>
      <c r="G439" s="288"/>
      <c r="H439" s="169"/>
      <c r="I439" s="170"/>
      <c r="J439" s="127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</row>
    <row r="440" spans="1:23" s="131" customFormat="1" ht="12.75">
      <c r="A440" s="258"/>
      <c r="B440" s="202"/>
      <c r="C440" s="279"/>
      <c r="D440" s="295"/>
      <c r="E440" s="287"/>
      <c r="F440" s="288"/>
      <c r="G440" s="288"/>
      <c r="H440" s="169"/>
      <c r="I440" s="170"/>
      <c r="J440" s="127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</row>
    <row r="441" spans="1:23" s="131" customFormat="1" ht="38.25">
      <c r="A441" s="258" t="s">
        <v>628</v>
      </c>
      <c r="B441" s="114" t="s">
        <v>623</v>
      </c>
      <c r="C441" s="260" t="s">
        <v>152</v>
      </c>
      <c r="D441" s="295" t="s">
        <v>449</v>
      </c>
      <c r="E441" s="287">
        <v>1</v>
      </c>
      <c r="F441" s="288">
        <v>0</v>
      </c>
      <c r="G441" s="288">
        <f>F441*E441</f>
        <v>0</v>
      </c>
      <c r="H441" s="169"/>
      <c r="I441" s="170"/>
      <c r="J441" s="127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</row>
    <row r="442" spans="1:23" s="131" customFormat="1" ht="12.75">
      <c r="A442" s="258" t="s">
        <v>629</v>
      </c>
      <c r="B442" s="202"/>
      <c r="C442" s="279" t="s">
        <v>127</v>
      </c>
      <c r="D442" s="295" t="s">
        <v>449</v>
      </c>
      <c r="E442" s="287">
        <v>1</v>
      </c>
      <c r="F442" s="288">
        <v>0</v>
      </c>
      <c r="G442" s="288">
        <f>F442*E442</f>
        <v>0</v>
      </c>
      <c r="H442" s="169"/>
      <c r="I442" s="170"/>
      <c r="J442" s="127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</row>
    <row r="443" spans="1:23" s="131" customFormat="1" ht="12.75">
      <c r="A443" s="258"/>
      <c r="B443" s="202"/>
      <c r="C443" s="120" t="s">
        <v>618</v>
      </c>
      <c r="D443" s="295"/>
      <c r="E443" s="287"/>
      <c r="F443" s="288"/>
      <c r="G443" s="288"/>
      <c r="H443" s="169"/>
      <c r="I443" s="170"/>
      <c r="J443" s="127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</row>
    <row r="444" spans="1:23" s="131" customFormat="1" ht="12.75">
      <c r="A444" s="258"/>
      <c r="B444" s="202"/>
      <c r="C444" s="279"/>
      <c r="D444" s="295"/>
      <c r="E444" s="287"/>
      <c r="F444" s="288"/>
      <c r="G444" s="288"/>
      <c r="H444" s="169"/>
      <c r="I444" s="170"/>
      <c r="J444" s="127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</row>
    <row r="445" spans="1:23" s="131" customFormat="1" ht="38.25">
      <c r="A445" s="258" t="s">
        <v>630</v>
      </c>
      <c r="B445" s="114" t="s">
        <v>624</v>
      </c>
      <c r="C445" s="260" t="s">
        <v>151</v>
      </c>
      <c r="D445" s="295" t="s">
        <v>449</v>
      </c>
      <c r="E445" s="287">
        <v>5</v>
      </c>
      <c r="F445" s="288">
        <v>0</v>
      </c>
      <c r="G445" s="288">
        <f>F445*E445</f>
        <v>0</v>
      </c>
      <c r="H445" s="169"/>
      <c r="I445" s="170"/>
      <c r="J445" s="127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</row>
    <row r="446" spans="1:23" s="131" customFormat="1" ht="12.75">
      <c r="A446" s="258" t="s">
        <v>631</v>
      </c>
      <c r="B446" s="202"/>
      <c r="C446" s="279" t="s">
        <v>127</v>
      </c>
      <c r="D446" s="295" t="s">
        <v>449</v>
      </c>
      <c r="E446" s="287">
        <v>5</v>
      </c>
      <c r="F446" s="288">
        <v>0</v>
      </c>
      <c r="G446" s="288">
        <f>F446*E446</f>
        <v>0</v>
      </c>
      <c r="H446" s="169"/>
      <c r="I446" s="170"/>
      <c r="J446" s="127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</row>
    <row r="447" spans="1:23" s="131" customFormat="1" ht="12.75">
      <c r="A447" s="258"/>
      <c r="B447" s="202"/>
      <c r="C447" s="120" t="s">
        <v>621</v>
      </c>
      <c r="D447" s="295"/>
      <c r="E447" s="287"/>
      <c r="F447" s="288"/>
      <c r="G447" s="288"/>
      <c r="H447" s="169"/>
      <c r="I447" s="170"/>
      <c r="J447" s="127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</row>
    <row r="448" spans="1:23" s="131" customFormat="1" ht="12.75">
      <c r="A448" s="258"/>
      <c r="B448" s="114"/>
      <c r="C448" s="292"/>
      <c r="D448" s="296"/>
      <c r="E448" s="290"/>
      <c r="F448" s="291"/>
      <c r="G448" s="291"/>
      <c r="H448" s="169"/>
      <c r="I448" s="170"/>
      <c r="J448" s="127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</row>
    <row r="449" spans="1:23" s="131" customFormat="1" ht="25.5">
      <c r="A449" s="258"/>
      <c r="B449" s="114" t="s">
        <v>625</v>
      </c>
      <c r="C449" s="297" t="s">
        <v>128</v>
      </c>
      <c r="D449" s="298"/>
      <c r="E449" s="299"/>
      <c r="F449" s="300"/>
      <c r="G449" s="300"/>
      <c r="H449" s="169"/>
      <c r="I449" s="170"/>
      <c r="J449" s="127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</row>
    <row r="450" spans="1:23" s="131" customFormat="1" ht="12.75">
      <c r="A450" s="258" t="s">
        <v>632</v>
      </c>
      <c r="B450" s="114"/>
      <c r="C450" s="301" t="s">
        <v>582</v>
      </c>
      <c r="D450" s="298" t="s">
        <v>425</v>
      </c>
      <c r="E450" s="299">
        <v>11</v>
      </c>
      <c r="F450" s="300">
        <v>0</v>
      </c>
      <c r="G450" s="288">
        <f aca="true" t="shared" si="1" ref="G450:G456">F450*E450</f>
        <v>0</v>
      </c>
      <c r="H450" s="169"/>
      <c r="I450" s="170"/>
      <c r="J450" s="127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</row>
    <row r="451" spans="1:23" s="131" customFormat="1" ht="12.75">
      <c r="A451" s="258" t="s">
        <v>633</v>
      </c>
      <c r="B451" s="114"/>
      <c r="C451" s="301" t="s">
        <v>583</v>
      </c>
      <c r="D451" s="298" t="s">
        <v>425</v>
      </c>
      <c r="E451" s="299">
        <v>13</v>
      </c>
      <c r="F451" s="300">
        <v>0</v>
      </c>
      <c r="G451" s="288">
        <f t="shared" si="1"/>
        <v>0</v>
      </c>
      <c r="H451" s="169"/>
      <c r="I451" s="170"/>
      <c r="J451" s="127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</row>
    <row r="452" spans="1:23" s="131" customFormat="1" ht="12.75">
      <c r="A452" s="258" t="s">
        <v>635</v>
      </c>
      <c r="B452" s="114"/>
      <c r="C452" s="301" t="s">
        <v>129</v>
      </c>
      <c r="D452" s="298" t="s">
        <v>425</v>
      </c>
      <c r="E452" s="299">
        <v>28</v>
      </c>
      <c r="F452" s="300">
        <v>0</v>
      </c>
      <c r="G452" s="288">
        <f t="shared" si="1"/>
        <v>0</v>
      </c>
      <c r="H452" s="169"/>
      <c r="I452" s="170"/>
      <c r="J452" s="127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</row>
    <row r="453" spans="1:23" s="131" customFormat="1" ht="12.75">
      <c r="A453" s="258" t="s">
        <v>636</v>
      </c>
      <c r="B453" s="114"/>
      <c r="C453" s="301" t="s">
        <v>130</v>
      </c>
      <c r="D453" s="298" t="s">
        <v>425</v>
      </c>
      <c r="E453" s="299">
        <v>32</v>
      </c>
      <c r="F453" s="300">
        <v>0</v>
      </c>
      <c r="G453" s="288">
        <f t="shared" si="1"/>
        <v>0</v>
      </c>
      <c r="H453" s="169"/>
      <c r="I453" s="170"/>
      <c r="J453" s="127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</row>
    <row r="454" spans="1:23" s="131" customFormat="1" ht="12.75">
      <c r="A454" s="258" t="s">
        <v>637</v>
      </c>
      <c r="B454" s="114"/>
      <c r="C454" s="301" t="s">
        <v>131</v>
      </c>
      <c r="D454" s="298" t="s">
        <v>425</v>
      </c>
      <c r="E454" s="299">
        <v>61</v>
      </c>
      <c r="F454" s="300">
        <v>0</v>
      </c>
      <c r="G454" s="288">
        <f t="shared" si="1"/>
        <v>0</v>
      </c>
      <c r="H454" s="169"/>
      <c r="I454" s="170"/>
      <c r="J454" s="127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</row>
    <row r="455" spans="1:23" s="131" customFormat="1" ht="12.75">
      <c r="A455" s="258" t="s">
        <v>638</v>
      </c>
      <c r="B455" s="114"/>
      <c r="C455" s="301" t="s">
        <v>132</v>
      </c>
      <c r="D455" s="298" t="s">
        <v>425</v>
      </c>
      <c r="E455" s="299">
        <v>66</v>
      </c>
      <c r="F455" s="300">
        <v>0</v>
      </c>
      <c r="G455" s="288">
        <f t="shared" si="1"/>
        <v>0</v>
      </c>
      <c r="H455" s="169"/>
      <c r="I455" s="170"/>
      <c r="J455" s="127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</row>
    <row r="456" spans="1:23" s="131" customFormat="1" ht="12.75">
      <c r="A456" s="258" t="s">
        <v>652</v>
      </c>
      <c r="B456" s="114"/>
      <c r="C456" s="301" t="s">
        <v>133</v>
      </c>
      <c r="D456" s="298" t="s">
        <v>425</v>
      </c>
      <c r="E456" s="299">
        <v>52</v>
      </c>
      <c r="F456" s="300">
        <v>0</v>
      </c>
      <c r="G456" s="288">
        <f t="shared" si="1"/>
        <v>0</v>
      </c>
      <c r="H456" s="169"/>
      <c r="I456" s="170"/>
      <c r="J456" s="127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</row>
    <row r="457" spans="1:23" s="131" customFormat="1" ht="12.75">
      <c r="A457" s="258"/>
      <c r="B457" s="114"/>
      <c r="C457" s="292"/>
      <c r="D457" s="302"/>
      <c r="E457" s="303"/>
      <c r="F457" s="304"/>
      <c r="G457" s="291"/>
      <c r="H457" s="169"/>
      <c r="I457" s="170"/>
      <c r="J457" s="127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</row>
    <row r="458" spans="1:23" s="131" customFormat="1" ht="12.75">
      <c r="A458" s="258" t="s">
        <v>653</v>
      </c>
      <c r="B458" s="202" t="s">
        <v>634</v>
      </c>
      <c r="C458" s="305" t="s">
        <v>134</v>
      </c>
      <c r="D458" s="298" t="s">
        <v>449</v>
      </c>
      <c r="E458" s="306" t="s">
        <v>20</v>
      </c>
      <c r="F458" s="300">
        <v>0</v>
      </c>
      <c r="G458" s="288">
        <f>F458*E458</f>
        <v>0</v>
      </c>
      <c r="H458" s="169"/>
      <c r="I458" s="170"/>
      <c r="J458" s="127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</row>
    <row r="459" spans="1:23" s="131" customFormat="1" ht="12.75">
      <c r="A459" s="258"/>
      <c r="B459" s="114"/>
      <c r="C459" s="292"/>
      <c r="D459" s="302"/>
      <c r="E459" s="307"/>
      <c r="F459" s="304"/>
      <c r="G459" s="291"/>
      <c r="H459" s="169"/>
      <c r="I459" s="170"/>
      <c r="J459" s="127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</row>
    <row r="460" spans="1:23" s="131" customFormat="1" ht="25.5">
      <c r="A460" s="258" t="s">
        <v>654</v>
      </c>
      <c r="B460" s="114" t="s">
        <v>639</v>
      </c>
      <c r="C460" s="260" t="s">
        <v>153</v>
      </c>
      <c r="D460" s="298" t="s">
        <v>449</v>
      </c>
      <c r="E460" s="306" t="s">
        <v>20</v>
      </c>
      <c r="F460" s="300">
        <v>0</v>
      </c>
      <c r="G460" s="288">
        <f>F460*E460</f>
        <v>0</v>
      </c>
      <c r="H460" s="169"/>
      <c r="I460" s="170"/>
      <c r="J460" s="127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</row>
    <row r="461" spans="1:23" s="131" customFormat="1" ht="12.75">
      <c r="A461" s="258"/>
      <c r="B461" s="114"/>
      <c r="C461" s="260"/>
      <c r="D461" s="298"/>
      <c r="E461" s="306"/>
      <c r="F461" s="300"/>
      <c r="G461" s="288"/>
      <c r="H461" s="169"/>
      <c r="I461" s="170"/>
      <c r="J461" s="127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</row>
    <row r="462" spans="1:23" s="131" customFormat="1" ht="25.5">
      <c r="A462" s="258" t="s">
        <v>655</v>
      </c>
      <c r="B462" s="114" t="s">
        <v>640</v>
      </c>
      <c r="C462" s="260" t="s">
        <v>154</v>
      </c>
      <c r="D462" s="298" t="s">
        <v>449</v>
      </c>
      <c r="E462" s="306" t="s">
        <v>20</v>
      </c>
      <c r="F462" s="300">
        <v>0</v>
      </c>
      <c r="G462" s="288">
        <f>F462*E462</f>
        <v>0</v>
      </c>
      <c r="H462" s="169"/>
      <c r="I462" s="170"/>
      <c r="J462" s="127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</row>
    <row r="463" spans="1:23" s="131" customFormat="1" ht="12.75">
      <c r="A463" s="258"/>
      <c r="B463" s="114"/>
      <c r="C463" s="260"/>
      <c r="D463" s="298"/>
      <c r="E463" s="306"/>
      <c r="F463" s="300"/>
      <c r="G463" s="288"/>
      <c r="H463" s="169"/>
      <c r="I463" s="170"/>
      <c r="J463" s="127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</row>
    <row r="464" spans="1:23" s="131" customFormat="1" ht="12.75">
      <c r="A464" s="258"/>
      <c r="B464" s="114"/>
      <c r="C464" s="308"/>
      <c r="D464" s="302"/>
      <c r="E464" s="307"/>
      <c r="F464" s="304"/>
      <c r="G464" s="291"/>
      <c r="H464" s="169"/>
      <c r="I464" s="170"/>
      <c r="J464" s="127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</row>
    <row r="465" spans="1:23" s="131" customFormat="1" ht="25.5">
      <c r="A465" s="258" t="s">
        <v>656</v>
      </c>
      <c r="B465" s="114" t="s">
        <v>641</v>
      </c>
      <c r="C465" s="260" t="s">
        <v>155</v>
      </c>
      <c r="D465" s="298" t="s">
        <v>449</v>
      </c>
      <c r="E465" s="306" t="s">
        <v>228</v>
      </c>
      <c r="F465" s="300">
        <v>0</v>
      </c>
      <c r="G465" s="288">
        <f>F465*E465</f>
        <v>0</v>
      </c>
      <c r="H465" s="169"/>
      <c r="I465" s="170"/>
      <c r="J465" s="127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</row>
    <row r="466" spans="1:23" s="131" customFormat="1" ht="12.75">
      <c r="A466" s="258"/>
      <c r="B466" s="114"/>
      <c r="C466" s="309"/>
      <c r="D466" s="302"/>
      <c r="E466" s="307"/>
      <c r="F466" s="304"/>
      <c r="G466" s="291"/>
      <c r="H466" s="169"/>
      <c r="I466" s="170"/>
      <c r="J466" s="127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</row>
    <row r="467" spans="1:23" s="131" customFormat="1" ht="38.25">
      <c r="A467" s="258" t="s">
        <v>657</v>
      </c>
      <c r="B467" s="202" t="s">
        <v>642</v>
      </c>
      <c r="C467" s="310" t="s">
        <v>135</v>
      </c>
      <c r="D467" s="298" t="s">
        <v>425</v>
      </c>
      <c r="E467" s="299">
        <v>145</v>
      </c>
      <c r="F467" s="300">
        <v>0</v>
      </c>
      <c r="G467" s="288">
        <f>F467*E467</f>
        <v>0</v>
      </c>
      <c r="H467" s="169"/>
      <c r="I467" s="170"/>
      <c r="J467" s="127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</row>
    <row r="468" spans="1:23" s="131" customFormat="1" ht="12.75">
      <c r="A468" s="258"/>
      <c r="B468" s="181"/>
      <c r="C468" s="120"/>
      <c r="D468" s="116"/>
      <c r="E468" s="194"/>
      <c r="F468" s="186"/>
      <c r="G468" s="186"/>
      <c r="H468" s="169"/>
      <c r="I468" s="170"/>
      <c r="J468" s="127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</row>
    <row r="469" spans="1:23" s="131" customFormat="1" ht="12.75">
      <c r="A469" s="258"/>
      <c r="B469" s="111" t="s">
        <v>469</v>
      </c>
      <c r="C469" s="126"/>
      <c r="D469" s="112"/>
      <c r="E469" s="192"/>
      <c r="F469" s="228"/>
      <c r="G469" s="229">
        <f>SUM(G354:G468)</f>
        <v>0</v>
      </c>
      <c r="H469" s="169"/>
      <c r="I469" s="170"/>
      <c r="J469" s="127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</row>
    <row r="470" spans="1:23" s="131" customFormat="1" ht="12.75">
      <c r="A470" s="258"/>
      <c r="B470" s="130"/>
      <c r="C470" s="133"/>
      <c r="D470" s="122"/>
      <c r="E470" s="195"/>
      <c r="F470" s="227"/>
      <c r="G470" s="247"/>
      <c r="H470" s="169"/>
      <c r="I470" s="170"/>
      <c r="J470" s="127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</row>
    <row r="471" spans="1:23" s="131" customFormat="1" ht="38.25">
      <c r="A471" s="257" t="s">
        <v>658</v>
      </c>
      <c r="B471" s="202" t="s">
        <v>569</v>
      </c>
      <c r="C471" s="120" t="s">
        <v>571</v>
      </c>
      <c r="D471" s="116" t="s">
        <v>499</v>
      </c>
      <c r="E471" s="194">
        <v>18</v>
      </c>
      <c r="F471" s="186">
        <v>0</v>
      </c>
      <c r="G471" s="186">
        <f>PRODUCT(D471:F471)</f>
        <v>0</v>
      </c>
      <c r="H471" s="169"/>
      <c r="I471" s="170"/>
      <c r="J471" s="127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</row>
    <row r="472" spans="1:23" s="131" customFormat="1" ht="12.75">
      <c r="A472" s="257"/>
      <c r="B472" s="114"/>
      <c r="C472" s="120" t="s">
        <v>659</v>
      </c>
      <c r="D472" s="116"/>
      <c r="E472" s="194"/>
      <c r="F472" s="186"/>
      <c r="G472" s="186"/>
      <c r="H472" s="169"/>
      <c r="I472" s="170"/>
      <c r="J472" s="127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</row>
    <row r="473" spans="1:23" s="131" customFormat="1" ht="12.75">
      <c r="A473" s="258"/>
      <c r="B473" s="114"/>
      <c r="C473" s="119"/>
      <c r="D473" s="116"/>
      <c r="E473" s="193"/>
      <c r="F473" s="186"/>
      <c r="G473" s="186"/>
      <c r="H473" s="169"/>
      <c r="I473" s="170"/>
      <c r="J473" s="127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</row>
    <row r="474" spans="1:23" s="131" customFormat="1" ht="12.75">
      <c r="A474" s="258" t="s">
        <v>660</v>
      </c>
      <c r="B474" s="412" t="s">
        <v>160</v>
      </c>
      <c r="C474" s="413"/>
      <c r="D474" s="112" t="s">
        <v>449</v>
      </c>
      <c r="E474" s="192">
        <v>1</v>
      </c>
      <c r="F474" s="228">
        <v>0</v>
      </c>
      <c r="G474" s="262">
        <f>PRODUCT(D474:F474)</f>
        <v>0</v>
      </c>
      <c r="H474" s="169"/>
      <c r="I474" s="170"/>
      <c r="J474" s="127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</row>
    <row r="475" spans="1:23" s="131" customFormat="1" ht="12.75">
      <c r="A475" s="258"/>
      <c r="B475" s="130"/>
      <c r="C475" s="134"/>
      <c r="D475" s="122"/>
      <c r="E475" s="195"/>
      <c r="F475" s="171"/>
      <c r="G475" s="173"/>
      <c r="H475" s="169"/>
      <c r="I475" s="170"/>
      <c r="J475" s="127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</row>
    <row r="476" spans="1:7" ht="12.75">
      <c r="A476" s="257"/>
      <c r="B476" s="148" t="s">
        <v>23</v>
      </c>
      <c r="C476" s="311" t="s">
        <v>161</v>
      </c>
      <c r="D476" s="112"/>
      <c r="E476" s="192"/>
      <c r="F476" s="168"/>
      <c r="G476" s="168"/>
    </row>
    <row r="477" spans="1:23" s="131" customFormat="1" ht="12.75">
      <c r="A477" s="258"/>
      <c r="B477" s="125"/>
      <c r="C477" s="130"/>
      <c r="D477" s="122"/>
      <c r="E477" s="195"/>
      <c r="F477" s="171"/>
      <c r="G477" s="171"/>
      <c r="H477" s="170"/>
      <c r="I477" s="170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</row>
    <row r="478" spans="1:19" s="314" customFormat="1" ht="76.5">
      <c r="A478" s="312" t="s">
        <v>668</v>
      </c>
      <c r="B478" s="114" t="s">
        <v>667</v>
      </c>
      <c r="C478" s="120" t="s">
        <v>661</v>
      </c>
      <c r="D478" s="123" t="s">
        <v>449</v>
      </c>
      <c r="E478" s="193">
        <v>1</v>
      </c>
      <c r="F478" s="186">
        <v>0</v>
      </c>
      <c r="G478" s="186">
        <f>PRODUCT(D478:F478)</f>
        <v>0</v>
      </c>
      <c r="H478" s="313"/>
      <c r="I478" s="313"/>
      <c r="J478" s="313"/>
      <c r="K478" s="313"/>
      <c r="L478" s="313"/>
      <c r="M478" s="313"/>
      <c r="N478" s="313"/>
      <c r="O478" s="313"/>
      <c r="P478" s="313"/>
      <c r="Q478" s="313"/>
      <c r="R478" s="313"/>
      <c r="S478" s="313"/>
    </row>
    <row r="479" spans="1:19" s="314" customFormat="1" ht="25.5">
      <c r="A479" s="312"/>
      <c r="B479" s="114"/>
      <c r="C479" s="271" t="s">
        <v>669</v>
      </c>
      <c r="D479" s="155" t="s">
        <v>449</v>
      </c>
      <c r="E479" s="246">
        <v>1</v>
      </c>
      <c r="F479" s="240">
        <v>0</v>
      </c>
      <c r="G479" s="240">
        <f>PRODUCT(E479:F479)</f>
        <v>0</v>
      </c>
      <c r="H479" s="313"/>
      <c r="I479" s="313"/>
      <c r="J479" s="313"/>
      <c r="K479" s="313"/>
      <c r="L479" s="313"/>
      <c r="M479" s="313"/>
      <c r="N479" s="313"/>
      <c r="O479" s="313"/>
      <c r="P479" s="313"/>
      <c r="Q479" s="313"/>
      <c r="R479" s="313"/>
      <c r="S479" s="313"/>
    </row>
    <row r="480" spans="1:19" s="314" customFormat="1" ht="12.75">
      <c r="A480" s="312"/>
      <c r="B480" s="114"/>
      <c r="C480" s="120" t="s">
        <v>332</v>
      </c>
      <c r="D480" s="155"/>
      <c r="E480" s="246"/>
      <c r="F480" s="240"/>
      <c r="G480" s="240"/>
      <c r="H480" s="313"/>
      <c r="I480" s="313"/>
      <c r="J480" s="313"/>
      <c r="K480" s="313"/>
      <c r="L480" s="313"/>
      <c r="M480" s="313"/>
      <c r="N480" s="313"/>
      <c r="O480" s="313"/>
      <c r="P480" s="313"/>
      <c r="Q480" s="313"/>
      <c r="R480" s="313"/>
      <c r="S480" s="313"/>
    </row>
    <row r="481" spans="1:19" s="314" customFormat="1" ht="12.75">
      <c r="A481" s="312"/>
      <c r="B481" s="114"/>
      <c r="C481" s="120"/>
      <c r="D481" s="123"/>
      <c r="E481" s="193"/>
      <c r="F481" s="186"/>
      <c r="G481" s="186"/>
      <c r="H481" s="313"/>
      <c r="I481" s="313"/>
      <c r="J481" s="313"/>
      <c r="K481" s="313"/>
      <c r="L481" s="313"/>
      <c r="M481" s="313"/>
      <c r="N481" s="313"/>
      <c r="O481" s="313"/>
      <c r="P481" s="313"/>
      <c r="Q481" s="313"/>
      <c r="R481" s="313"/>
      <c r="S481" s="313"/>
    </row>
    <row r="482" spans="1:19" s="314" customFormat="1" ht="51">
      <c r="A482" s="312" t="s">
        <v>668</v>
      </c>
      <c r="B482" s="114" t="s">
        <v>670</v>
      </c>
      <c r="C482" s="260" t="s">
        <v>665</v>
      </c>
      <c r="D482" s="123" t="s">
        <v>449</v>
      </c>
      <c r="E482" s="193">
        <v>1</v>
      </c>
      <c r="F482" s="186">
        <v>0</v>
      </c>
      <c r="G482" s="186">
        <f>PRODUCT(D482:F482)</f>
        <v>0</v>
      </c>
      <c r="H482" s="313"/>
      <c r="I482" s="313"/>
      <c r="J482" s="313"/>
      <c r="K482" s="313"/>
      <c r="L482" s="313"/>
      <c r="M482" s="313"/>
      <c r="N482" s="313"/>
      <c r="O482" s="313"/>
      <c r="P482" s="313"/>
      <c r="Q482" s="313"/>
      <c r="R482" s="313"/>
      <c r="S482" s="313"/>
    </row>
    <row r="483" spans="1:19" s="314" customFormat="1" ht="12.75">
      <c r="A483" s="312"/>
      <c r="B483" s="114"/>
      <c r="C483" s="120" t="s">
        <v>352</v>
      </c>
      <c r="D483" s="123"/>
      <c r="E483" s="193"/>
      <c r="F483" s="186"/>
      <c r="G483" s="186"/>
      <c r="H483" s="313"/>
      <c r="I483" s="313"/>
      <c r="J483" s="313"/>
      <c r="K483" s="313"/>
      <c r="L483" s="313"/>
      <c r="M483" s="313"/>
      <c r="N483" s="313"/>
      <c r="O483" s="313"/>
      <c r="P483" s="313"/>
      <c r="Q483" s="313"/>
      <c r="R483" s="313"/>
      <c r="S483" s="313"/>
    </row>
    <row r="484" spans="1:19" s="314" customFormat="1" ht="12.75">
      <c r="A484" s="312"/>
      <c r="B484" s="114"/>
      <c r="C484" s="120"/>
      <c r="D484" s="123"/>
      <c r="E484" s="193"/>
      <c r="F484" s="186"/>
      <c r="G484" s="186"/>
      <c r="H484" s="313"/>
      <c r="I484" s="313"/>
      <c r="J484" s="313"/>
      <c r="K484" s="313"/>
      <c r="L484" s="313"/>
      <c r="M484" s="313"/>
      <c r="N484" s="313"/>
      <c r="O484" s="313"/>
      <c r="P484" s="313"/>
      <c r="Q484" s="313"/>
      <c r="R484" s="313"/>
      <c r="S484" s="313"/>
    </row>
    <row r="485" spans="1:19" s="314" customFormat="1" ht="25.5">
      <c r="A485" s="312"/>
      <c r="B485" s="114" t="s">
        <v>671</v>
      </c>
      <c r="C485" s="120" t="s">
        <v>444</v>
      </c>
      <c r="D485" s="123"/>
      <c r="E485" s="193"/>
      <c r="F485" s="186"/>
      <c r="G485" s="186"/>
      <c r="H485" s="313"/>
      <c r="I485" s="313"/>
      <c r="J485" s="313"/>
      <c r="K485" s="313"/>
      <c r="L485" s="313"/>
      <c r="M485" s="313"/>
      <c r="N485" s="313"/>
      <c r="O485" s="313"/>
      <c r="P485" s="313"/>
      <c r="Q485" s="313"/>
      <c r="R485" s="313"/>
      <c r="S485" s="313"/>
    </row>
    <row r="486" spans="1:19" s="314" customFormat="1" ht="12.75">
      <c r="A486" s="312" t="s">
        <v>672</v>
      </c>
      <c r="B486" s="114"/>
      <c r="C486" s="139" t="s">
        <v>663</v>
      </c>
      <c r="D486" s="123" t="s">
        <v>425</v>
      </c>
      <c r="E486" s="193">
        <v>10</v>
      </c>
      <c r="F486" s="186">
        <v>0</v>
      </c>
      <c r="G486" s="186">
        <f>PRODUCT(D486:F486)</f>
        <v>0</v>
      </c>
      <c r="H486" s="313"/>
      <c r="I486" s="313"/>
      <c r="J486" s="313"/>
      <c r="K486" s="313"/>
      <c r="L486" s="313"/>
      <c r="M486" s="313"/>
      <c r="N486" s="313"/>
      <c r="O486" s="313"/>
      <c r="P486" s="313"/>
      <c r="Q486" s="313"/>
      <c r="R486" s="313"/>
      <c r="S486" s="313"/>
    </row>
    <row r="487" spans="1:19" s="314" customFormat="1" ht="12.75">
      <c r="A487" s="312" t="s">
        <v>673</v>
      </c>
      <c r="B487" s="114"/>
      <c r="C487" s="139" t="s">
        <v>662</v>
      </c>
      <c r="D487" s="123" t="s">
        <v>425</v>
      </c>
      <c r="E487" s="193">
        <v>10</v>
      </c>
      <c r="F487" s="186">
        <v>0</v>
      </c>
      <c r="G487" s="186">
        <f>PRODUCT(D487:F487)</f>
        <v>0</v>
      </c>
      <c r="H487" s="313"/>
      <c r="I487" s="313"/>
      <c r="J487" s="313"/>
      <c r="K487" s="313"/>
      <c r="L487" s="313"/>
      <c r="M487" s="313"/>
      <c r="N487" s="313"/>
      <c r="O487" s="313"/>
      <c r="P487" s="313"/>
      <c r="Q487" s="313"/>
      <c r="R487" s="313"/>
      <c r="S487" s="313"/>
    </row>
    <row r="488" spans="1:19" s="314" customFormat="1" ht="12.75">
      <c r="A488" s="312"/>
      <c r="B488" s="114"/>
      <c r="C488" s="120" t="s">
        <v>401</v>
      </c>
      <c r="D488" s="123" t="s">
        <v>425</v>
      </c>
      <c r="E488" s="193">
        <v>10</v>
      </c>
      <c r="F488" s="186">
        <v>0</v>
      </c>
      <c r="G488" s="186">
        <f>PRODUCT(D488:F488)</f>
        <v>0</v>
      </c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</row>
    <row r="489" spans="1:19" s="314" customFormat="1" ht="12.75">
      <c r="A489" s="312"/>
      <c r="B489" s="130"/>
      <c r="C489" s="315"/>
      <c r="D489" s="122"/>
      <c r="E489" s="195"/>
      <c r="F489" s="227"/>
      <c r="G489" s="227"/>
      <c r="H489" s="313"/>
      <c r="I489" s="313"/>
      <c r="J489" s="313"/>
      <c r="K489" s="313"/>
      <c r="L489" s="313"/>
      <c r="M489" s="313"/>
      <c r="N489" s="313"/>
      <c r="O489" s="313"/>
      <c r="P489" s="313"/>
      <c r="Q489" s="313"/>
      <c r="R489" s="313"/>
      <c r="S489" s="313"/>
    </row>
    <row r="490" spans="1:19" s="318" customFormat="1" ht="76.5">
      <c r="A490" s="312" t="s">
        <v>674</v>
      </c>
      <c r="B490" s="114" t="s">
        <v>675</v>
      </c>
      <c r="C490" s="120" t="s">
        <v>664</v>
      </c>
      <c r="D490" s="286" t="s">
        <v>449</v>
      </c>
      <c r="E490" s="287">
        <v>1</v>
      </c>
      <c r="F490" s="288">
        <v>0</v>
      </c>
      <c r="G490" s="288">
        <f>F490*E490</f>
        <v>0</v>
      </c>
      <c r="H490" s="317"/>
      <c r="I490" s="317"/>
      <c r="J490" s="317"/>
      <c r="K490" s="317"/>
      <c r="L490" s="317"/>
      <c r="M490" s="317"/>
      <c r="N490" s="317"/>
      <c r="O490" s="317"/>
      <c r="P490" s="317"/>
      <c r="Q490" s="317"/>
      <c r="R490" s="317"/>
      <c r="S490" s="317"/>
    </row>
    <row r="491" spans="1:19" s="318" customFormat="1" ht="25.5">
      <c r="A491" s="312"/>
      <c r="B491" s="114"/>
      <c r="C491" s="271" t="s">
        <v>669</v>
      </c>
      <c r="D491" s="155" t="s">
        <v>449</v>
      </c>
      <c r="E491" s="246">
        <v>1</v>
      </c>
      <c r="F491" s="240">
        <v>0</v>
      </c>
      <c r="G491" s="240">
        <f>PRODUCT(E491:F491)</f>
        <v>0</v>
      </c>
      <c r="H491" s="317"/>
      <c r="I491" s="317"/>
      <c r="J491" s="317"/>
      <c r="K491" s="317"/>
      <c r="L491" s="317"/>
      <c r="M491" s="317"/>
      <c r="N491" s="317"/>
      <c r="O491" s="317"/>
      <c r="P491" s="317"/>
      <c r="Q491" s="317"/>
      <c r="R491" s="317"/>
      <c r="S491" s="317"/>
    </row>
    <row r="492" spans="1:19" s="318" customFormat="1" ht="12.75">
      <c r="A492" s="312"/>
      <c r="B492" s="114"/>
      <c r="C492" s="120" t="s">
        <v>678</v>
      </c>
      <c r="D492" s="155"/>
      <c r="E492" s="246"/>
      <c r="F492" s="240"/>
      <c r="G492" s="240"/>
      <c r="H492" s="317"/>
      <c r="I492" s="317"/>
      <c r="J492" s="317"/>
      <c r="K492" s="317"/>
      <c r="L492" s="317"/>
      <c r="M492" s="317"/>
      <c r="N492" s="317"/>
      <c r="O492" s="317"/>
      <c r="P492" s="317"/>
      <c r="Q492" s="317"/>
      <c r="R492" s="317"/>
      <c r="S492" s="317"/>
    </row>
    <row r="493" spans="1:19" s="318" customFormat="1" ht="12.75">
      <c r="A493" s="312"/>
      <c r="B493" s="114"/>
      <c r="C493" s="305"/>
      <c r="D493" s="298"/>
      <c r="E493" s="299"/>
      <c r="F493" s="300"/>
      <c r="G493" s="288"/>
      <c r="H493" s="317"/>
      <c r="I493" s="317"/>
      <c r="J493" s="317"/>
      <c r="K493" s="317"/>
      <c r="L493" s="317"/>
      <c r="M493" s="317"/>
      <c r="N493" s="317"/>
      <c r="O493" s="317"/>
      <c r="P493" s="317"/>
      <c r="Q493" s="317"/>
      <c r="R493" s="317"/>
      <c r="S493" s="317"/>
    </row>
    <row r="494" spans="1:19" s="318" customFormat="1" ht="51">
      <c r="A494" s="312" t="s">
        <v>676</v>
      </c>
      <c r="B494" s="114" t="s">
        <v>677</v>
      </c>
      <c r="C494" s="260" t="s">
        <v>666</v>
      </c>
      <c r="D494" s="295" t="s">
        <v>449</v>
      </c>
      <c r="E494" s="287">
        <v>1</v>
      </c>
      <c r="F494" s="288">
        <v>0</v>
      </c>
      <c r="G494" s="288">
        <f>F494*E494</f>
        <v>0</v>
      </c>
      <c r="H494" s="317"/>
      <c r="I494" s="317"/>
      <c r="J494" s="317"/>
      <c r="K494" s="317"/>
      <c r="L494" s="317"/>
      <c r="M494" s="317"/>
      <c r="N494" s="317"/>
      <c r="O494" s="317"/>
      <c r="P494" s="317"/>
      <c r="Q494" s="317"/>
      <c r="R494" s="317"/>
      <c r="S494" s="317"/>
    </row>
    <row r="495" spans="1:19" s="318" customFormat="1" ht="12.75">
      <c r="A495" s="312"/>
      <c r="B495" s="114"/>
      <c r="C495" s="120" t="s">
        <v>679</v>
      </c>
      <c r="D495" s="295"/>
      <c r="E495" s="287"/>
      <c r="F495" s="288"/>
      <c r="G495" s="288"/>
      <c r="H495" s="317"/>
      <c r="I495" s="317"/>
      <c r="J495" s="317"/>
      <c r="K495" s="317"/>
      <c r="L495" s="317"/>
      <c r="M495" s="317"/>
      <c r="N495" s="317"/>
      <c r="O495" s="317"/>
      <c r="P495" s="317"/>
      <c r="Q495" s="317"/>
      <c r="R495" s="317"/>
      <c r="S495" s="317"/>
    </row>
    <row r="496" spans="1:19" s="318" customFormat="1" ht="12.75">
      <c r="A496" s="312"/>
      <c r="B496" s="319"/>
      <c r="C496" s="319"/>
      <c r="D496" s="319"/>
      <c r="E496" s="319"/>
      <c r="F496" s="319"/>
      <c r="G496" s="319"/>
      <c r="H496" s="317"/>
      <c r="I496" s="317"/>
      <c r="J496" s="317"/>
      <c r="K496" s="317"/>
      <c r="L496" s="317"/>
      <c r="M496" s="317"/>
      <c r="N496" s="317"/>
      <c r="O496" s="317"/>
      <c r="P496" s="317"/>
      <c r="Q496" s="317"/>
      <c r="R496" s="317"/>
      <c r="S496" s="317"/>
    </row>
    <row r="497" spans="1:19" s="318" customFormat="1" ht="25.5">
      <c r="A497" s="312"/>
      <c r="B497" s="319" t="s">
        <v>727</v>
      </c>
      <c r="C497" s="297" t="s">
        <v>128</v>
      </c>
      <c r="D497" s="298"/>
      <c r="E497" s="299"/>
      <c r="F497" s="300"/>
      <c r="G497" s="300"/>
      <c r="H497" s="317"/>
      <c r="I497" s="317"/>
      <c r="J497" s="317"/>
      <c r="K497" s="317"/>
      <c r="L497" s="317"/>
      <c r="M497" s="317"/>
      <c r="N497" s="317"/>
      <c r="O497" s="317"/>
      <c r="P497" s="317"/>
      <c r="Q497" s="317"/>
      <c r="R497" s="317"/>
      <c r="S497" s="317"/>
    </row>
    <row r="498" spans="1:19" s="318" customFormat="1" ht="12.75">
      <c r="A498" s="312" t="s">
        <v>680</v>
      </c>
      <c r="B498" s="319"/>
      <c r="C498" s="301" t="s">
        <v>132</v>
      </c>
      <c r="D498" s="298" t="s">
        <v>425</v>
      </c>
      <c r="E498" s="299">
        <v>20</v>
      </c>
      <c r="F498" s="300">
        <v>0</v>
      </c>
      <c r="G498" s="288">
        <f>F498*E498</f>
        <v>0</v>
      </c>
      <c r="H498" s="317"/>
      <c r="I498" s="317"/>
      <c r="J498" s="317"/>
      <c r="K498" s="317"/>
      <c r="L498" s="317"/>
      <c r="M498" s="317"/>
      <c r="N498" s="317"/>
      <c r="O498" s="317"/>
      <c r="P498" s="317"/>
      <c r="Q498" s="317"/>
      <c r="R498" s="317"/>
      <c r="S498" s="317"/>
    </row>
    <row r="499" spans="1:19" s="318" customFormat="1" ht="12.75">
      <c r="A499" s="312" t="s">
        <v>681</v>
      </c>
      <c r="B499" s="319"/>
      <c r="C499" s="301" t="s">
        <v>163</v>
      </c>
      <c r="D499" s="298" t="s">
        <v>425</v>
      </c>
      <c r="E499" s="299">
        <v>20</v>
      </c>
      <c r="F499" s="300">
        <v>0</v>
      </c>
      <c r="G499" s="288">
        <f>F499*E499</f>
        <v>0</v>
      </c>
      <c r="H499" s="317"/>
      <c r="I499" s="317"/>
      <c r="J499" s="317"/>
      <c r="K499" s="317"/>
      <c r="L499" s="317"/>
      <c r="M499" s="317"/>
      <c r="N499" s="317"/>
      <c r="O499" s="317"/>
      <c r="P499" s="317"/>
      <c r="Q499" s="317"/>
      <c r="R499" s="317"/>
      <c r="S499" s="317"/>
    </row>
    <row r="500" spans="1:19" s="318" customFormat="1" ht="12.75">
      <c r="A500" s="312" t="s">
        <v>682</v>
      </c>
      <c r="B500" s="319"/>
      <c r="C500" s="120" t="s">
        <v>401</v>
      </c>
      <c r="D500" s="123" t="s">
        <v>425</v>
      </c>
      <c r="E500" s="193">
        <v>20</v>
      </c>
      <c r="F500" s="186">
        <v>0</v>
      </c>
      <c r="G500" s="186">
        <f>PRODUCT(D500:F500)</f>
        <v>0</v>
      </c>
      <c r="H500" s="317"/>
      <c r="I500" s="317"/>
      <c r="J500" s="317"/>
      <c r="K500" s="317"/>
      <c r="L500" s="317"/>
      <c r="M500" s="317"/>
      <c r="N500" s="317"/>
      <c r="O500" s="317"/>
      <c r="P500" s="317"/>
      <c r="Q500" s="317"/>
      <c r="R500" s="317"/>
      <c r="S500" s="317"/>
    </row>
    <row r="501" spans="1:19" s="318" customFormat="1" ht="12.75">
      <c r="A501" s="312"/>
      <c r="B501" s="319"/>
      <c r="C501" s="301"/>
      <c r="D501" s="298"/>
      <c r="E501" s="299"/>
      <c r="F501" s="300"/>
      <c r="G501" s="288"/>
      <c r="H501" s="317"/>
      <c r="I501" s="317"/>
      <c r="J501" s="317"/>
      <c r="K501" s="317"/>
      <c r="L501" s="317"/>
      <c r="M501" s="317"/>
      <c r="N501" s="317"/>
      <c r="O501" s="317"/>
      <c r="P501" s="317"/>
      <c r="Q501" s="317"/>
      <c r="R501" s="317"/>
      <c r="S501" s="317"/>
    </row>
    <row r="502" spans="1:19" s="318" customFormat="1" ht="12.75">
      <c r="A502" s="312" t="s">
        <v>683</v>
      </c>
      <c r="B502" s="319" t="s">
        <v>728</v>
      </c>
      <c r="C502" s="305" t="s">
        <v>134</v>
      </c>
      <c r="D502" s="298" t="s">
        <v>449</v>
      </c>
      <c r="E502" s="306" t="s">
        <v>21</v>
      </c>
      <c r="F502" s="300">
        <v>0</v>
      </c>
      <c r="G502" s="288">
        <f>F502*E502</f>
        <v>0</v>
      </c>
      <c r="H502" s="317"/>
      <c r="I502" s="317"/>
      <c r="J502" s="317"/>
      <c r="K502" s="317"/>
      <c r="L502" s="317"/>
      <c r="M502" s="317"/>
      <c r="N502" s="317"/>
      <c r="O502" s="317"/>
      <c r="P502" s="317"/>
      <c r="Q502" s="317"/>
      <c r="R502" s="317"/>
      <c r="S502" s="317"/>
    </row>
    <row r="503" spans="1:19" s="318" customFormat="1" ht="12.75">
      <c r="A503" s="312"/>
      <c r="B503" s="319"/>
      <c r="C503" s="316"/>
      <c r="D503" s="298"/>
      <c r="E503" s="299"/>
      <c r="F503" s="300"/>
      <c r="G503" s="288"/>
      <c r="H503" s="317"/>
      <c r="I503" s="317"/>
      <c r="J503" s="317"/>
      <c r="K503" s="317"/>
      <c r="L503" s="317"/>
      <c r="M503" s="317"/>
      <c r="N503" s="317"/>
      <c r="O503" s="317"/>
      <c r="P503" s="317"/>
      <c r="Q503" s="317"/>
      <c r="R503" s="317"/>
      <c r="S503" s="317"/>
    </row>
    <row r="504" spans="1:19" s="318" customFormat="1" ht="12.75">
      <c r="A504" s="312" t="s">
        <v>684</v>
      </c>
      <c r="B504" s="319" t="s">
        <v>729</v>
      </c>
      <c r="C504" s="320" t="s">
        <v>430</v>
      </c>
      <c r="D504" s="321" t="s">
        <v>500</v>
      </c>
      <c r="E504" s="322">
        <v>20</v>
      </c>
      <c r="F504" s="323">
        <v>0</v>
      </c>
      <c r="G504" s="323">
        <f>PRODUCT(D504:F504)</f>
        <v>0</v>
      </c>
      <c r="H504" s="317"/>
      <c r="I504" s="317"/>
      <c r="J504" s="317"/>
      <c r="K504" s="317"/>
      <c r="L504" s="317"/>
      <c r="M504" s="317"/>
      <c r="N504" s="317"/>
      <c r="O504" s="317"/>
      <c r="P504" s="317"/>
      <c r="Q504" s="317"/>
      <c r="R504" s="317"/>
      <c r="S504" s="317"/>
    </row>
    <row r="505" spans="1:23" s="131" customFormat="1" ht="12.75">
      <c r="A505" s="258"/>
      <c r="B505" s="181"/>
      <c r="C505" s="120"/>
      <c r="D505" s="116"/>
      <c r="E505" s="194"/>
      <c r="F505" s="186"/>
      <c r="G505" s="186"/>
      <c r="H505" s="169"/>
      <c r="I505" s="170"/>
      <c r="J505" s="127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</row>
    <row r="506" spans="1:7" ht="12.75">
      <c r="A506" s="257"/>
      <c r="B506" s="111" t="s">
        <v>469</v>
      </c>
      <c r="C506" s="126"/>
      <c r="D506" s="112"/>
      <c r="E506" s="192"/>
      <c r="F506" s="168"/>
      <c r="G506" s="229">
        <f>SUM(G478:G505)</f>
        <v>0</v>
      </c>
    </row>
    <row r="507" spans="1:23" s="131" customFormat="1" ht="12.75">
      <c r="A507" s="258"/>
      <c r="B507" s="130"/>
      <c r="C507" s="133"/>
      <c r="D507" s="122"/>
      <c r="E507" s="195"/>
      <c r="F507" s="171"/>
      <c r="G507" s="247"/>
      <c r="H507" s="170"/>
      <c r="I507" s="170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</row>
    <row r="508" spans="1:7" ht="12.75">
      <c r="A508" s="257" t="s">
        <v>685</v>
      </c>
      <c r="B508" s="412" t="s">
        <v>219</v>
      </c>
      <c r="C508" s="413"/>
      <c r="D508" s="112" t="s">
        <v>449</v>
      </c>
      <c r="E508" s="192">
        <v>1</v>
      </c>
      <c r="F508" s="228">
        <v>0</v>
      </c>
      <c r="G508" s="262">
        <f>PRODUCT(D508:F508)</f>
        <v>0</v>
      </c>
    </row>
    <row r="509" spans="1:23" s="131" customFormat="1" ht="12.75">
      <c r="A509" s="258"/>
      <c r="B509" s="130"/>
      <c r="C509" s="134"/>
      <c r="D509" s="122"/>
      <c r="E509" s="195"/>
      <c r="F509" s="171"/>
      <c r="G509" s="173"/>
      <c r="H509" s="170"/>
      <c r="I509" s="170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</row>
    <row r="510" spans="1:7" ht="12.75">
      <c r="A510" s="257"/>
      <c r="B510" s="148" t="s">
        <v>165</v>
      </c>
      <c r="C510" s="218" t="s">
        <v>166</v>
      </c>
      <c r="D510" s="112"/>
      <c r="E510" s="192"/>
      <c r="F510" s="168"/>
      <c r="G510" s="168"/>
    </row>
    <row r="511" spans="1:23" s="131" customFormat="1" ht="12.75">
      <c r="A511" s="379"/>
      <c r="B511" s="380" t="s">
        <v>697</v>
      </c>
      <c r="C511" s="381"/>
      <c r="D511" s="382"/>
      <c r="E511" s="383"/>
      <c r="F511" s="384"/>
      <c r="G511" s="385"/>
      <c r="H511" s="170"/>
      <c r="I511" s="170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</row>
    <row r="512" spans="1:23" s="131" customFormat="1" ht="12.75">
      <c r="A512" s="257"/>
      <c r="B512" s="368"/>
      <c r="C512" s="292"/>
      <c r="D512" s="293"/>
      <c r="E512" s="294"/>
      <c r="F512" s="165"/>
      <c r="G512" s="165"/>
      <c r="H512" s="170"/>
      <c r="I512" s="170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</row>
    <row r="513" spans="1:23" s="131" customFormat="1" ht="12.75">
      <c r="A513" s="257" t="s">
        <v>688</v>
      </c>
      <c r="B513" s="132" t="s">
        <v>686</v>
      </c>
      <c r="C513" s="120" t="s">
        <v>689</v>
      </c>
      <c r="D513" s="369" t="s">
        <v>425</v>
      </c>
      <c r="E513" s="370">
        <v>1</v>
      </c>
      <c r="F513" s="371">
        <v>0</v>
      </c>
      <c r="G513" s="233">
        <f>PRODUCT(D513:F513)</f>
        <v>0</v>
      </c>
      <c r="H513" s="170"/>
      <c r="I513" s="170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</row>
    <row r="514" spans="1:23" s="131" customFormat="1" ht="12.75">
      <c r="A514" s="257"/>
      <c r="B514" s="181"/>
      <c r="C514" s="203" t="s">
        <v>690</v>
      </c>
      <c r="D514" s="298"/>
      <c r="E514" s="306"/>
      <c r="F514" s="300"/>
      <c r="G514" s="288"/>
      <c r="H514" s="170"/>
      <c r="I514" s="170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</row>
    <row r="515" spans="1:23" s="131" customFormat="1" ht="12.75">
      <c r="A515" s="257"/>
      <c r="B515" s="368"/>
      <c r="C515" s="309"/>
      <c r="D515" s="302"/>
      <c r="E515" s="307"/>
      <c r="F515" s="304"/>
      <c r="G515" s="291"/>
      <c r="H515" s="170"/>
      <c r="I515" s="170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</row>
    <row r="516" spans="1:23" s="131" customFormat="1" ht="12.75">
      <c r="A516" s="257"/>
      <c r="B516" s="251" t="s">
        <v>687</v>
      </c>
      <c r="C516" s="263" t="s">
        <v>426</v>
      </c>
      <c r="D516" s="243"/>
      <c r="E516" s="370"/>
      <c r="F516" s="233"/>
      <c r="G516" s="233"/>
      <c r="H516" s="170"/>
      <c r="I516" s="170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</row>
    <row r="517" spans="1:23" s="131" customFormat="1" ht="12.75">
      <c r="A517" s="257" t="s">
        <v>692</v>
      </c>
      <c r="B517" s="181"/>
      <c r="C517" s="263" t="s">
        <v>443</v>
      </c>
      <c r="D517" s="243" t="s">
        <v>425</v>
      </c>
      <c r="E517" s="370">
        <v>5</v>
      </c>
      <c r="F517" s="233">
        <v>0</v>
      </c>
      <c r="G517" s="233">
        <f>PRODUCT(D517:F517)</f>
        <v>0</v>
      </c>
      <c r="H517" s="170"/>
      <c r="I517" s="170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</row>
    <row r="518" spans="1:23" s="131" customFormat="1" ht="12.75">
      <c r="A518" s="257"/>
      <c r="B518" s="181"/>
      <c r="C518" s="203" t="s">
        <v>691</v>
      </c>
      <c r="D518" s="243"/>
      <c r="E518" s="370"/>
      <c r="F518" s="233"/>
      <c r="G518" s="233"/>
      <c r="H518" s="170"/>
      <c r="I518" s="170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</row>
    <row r="519" spans="1:23" s="131" customFormat="1" ht="12.75">
      <c r="A519" s="257"/>
      <c r="B519" s="181"/>
      <c r="C519" s="203"/>
      <c r="D519" s="243"/>
      <c r="E519" s="370"/>
      <c r="F519" s="233"/>
      <c r="G519" s="233"/>
      <c r="H519" s="170"/>
      <c r="I519" s="170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</row>
    <row r="520" spans="1:19" s="318" customFormat="1" ht="12.75">
      <c r="A520" s="312" t="s">
        <v>684</v>
      </c>
      <c r="B520" s="319" t="s">
        <v>164</v>
      </c>
      <c r="C520" s="320" t="s">
        <v>430</v>
      </c>
      <c r="D520" s="321" t="s">
        <v>500</v>
      </c>
      <c r="E520" s="322">
        <v>5</v>
      </c>
      <c r="F520" s="323">
        <v>0</v>
      </c>
      <c r="G520" s="323">
        <f>PRODUCT(D520:F520)</f>
        <v>0</v>
      </c>
      <c r="H520" s="317"/>
      <c r="I520" s="317"/>
      <c r="J520" s="317"/>
      <c r="K520" s="317"/>
      <c r="L520" s="317"/>
      <c r="M520" s="317"/>
      <c r="N520" s="317"/>
      <c r="O520" s="317"/>
      <c r="P520" s="317"/>
      <c r="Q520" s="317"/>
      <c r="R520" s="317"/>
      <c r="S520" s="317"/>
    </row>
    <row r="521" spans="1:23" s="131" customFormat="1" ht="12.75">
      <c r="A521" s="257"/>
      <c r="B521" s="181"/>
      <c r="C521" s="203"/>
      <c r="D521" s="243"/>
      <c r="E521" s="370"/>
      <c r="F521" s="233"/>
      <c r="G521" s="233"/>
      <c r="H521" s="170"/>
      <c r="I521" s="170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</row>
    <row r="522" spans="1:23" s="131" customFormat="1" ht="12.75">
      <c r="A522" s="272" t="s">
        <v>469</v>
      </c>
      <c r="B522" s="362"/>
      <c r="C522" s="363"/>
      <c r="D522" s="364"/>
      <c r="E522" s="364"/>
      <c r="F522" s="365"/>
      <c r="G522" s="262">
        <f>SUM(G513:G520)</f>
        <v>0</v>
      </c>
      <c r="H522" s="170"/>
      <c r="I522" s="170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</row>
    <row r="523" spans="1:23" s="131" customFormat="1" ht="12.75">
      <c r="A523" s="374"/>
      <c r="B523" s="386"/>
      <c r="C523" s="280"/>
      <c r="D523" s="281"/>
      <c r="E523" s="281"/>
      <c r="F523" s="375"/>
      <c r="G523" s="376"/>
      <c r="H523" s="170"/>
      <c r="I523" s="170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</row>
    <row r="524" spans="1:23" s="131" customFormat="1" ht="12.75">
      <c r="A524" s="258"/>
      <c r="B524" s="380" t="s">
        <v>693</v>
      </c>
      <c r="C524" s="381"/>
      <c r="D524" s="123"/>
      <c r="E524" s="193"/>
      <c r="F524" s="186"/>
      <c r="G524" s="186"/>
      <c r="H524" s="170"/>
      <c r="I524" s="170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</row>
    <row r="525" spans="1:23" s="131" customFormat="1" ht="12.75">
      <c r="A525" s="258"/>
      <c r="B525" s="125"/>
      <c r="C525" s="120"/>
      <c r="D525" s="123"/>
      <c r="E525" s="193"/>
      <c r="F525" s="186"/>
      <c r="G525" s="186"/>
      <c r="H525" s="170"/>
      <c r="I525" s="170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</row>
    <row r="526" spans="1:23" s="131" customFormat="1" ht="25.5">
      <c r="A526" s="258"/>
      <c r="B526" s="125" t="s">
        <v>702</v>
      </c>
      <c r="C526" s="372" t="s">
        <v>694</v>
      </c>
      <c r="D526" s="243" t="s">
        <v>449</v>
      </c>
      <c r="E526" s="373">
        <v>5</v>
      </c>
      <c r="F526" s="233">
        <v>0</v>
      </c>
      <c r="G526" s="233">
        <f>PRODUCT(D526:F526)</f>
        <v>0</v>
      </c>
      <c r="H526" s="170"/>
      <c r="I526" s="170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</row>
    <row r="527" spans="1:23" s="131" customFormat="1" ht="12.75">
      <c r="A527" s="258"/>
      <c r="B527" s="125"/>
      <c r="C527" s="203" t="s">
        <v>695</v>
      </c>
      <c r="D527" s="182"/>
      <c r="E527" s="186"/>
      <c r="F527" s="186"/>
      <c r="G527" s="186"/>
      <c r="H527" s="170"/>
      <c r="I527" s="170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</row>
    <row r="528" spans="1:23" s="131" customFormat="1" ht="12.75">
      <c r="A528" s="258"/>
      <c r="B528" s="125"/>
      <c r="C528" s="120"/>
      <c r="D528" s="123"/>
      <c r="E528" s="193"/>
      <c r="F528" s="165"/>
      <c r="G528" s="159"/>
      <c r="H528" s="170"/>
      <c r="I528" s="170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</row>
    <row r="529" spans="1:23" s="131" customFormat="1" ht="25.5">
      <c r="A529" s="258" t="s">
        <v>324</v>
      </c>
      <c r="B529" s="125" t="s">
        <v>703</v>
      </c>
      <c r="C529" s="120" t="s">
        <v>696</v>
      </c>
      <c r="D529" s="243" t="s">
        <v>449</v>
      </c>
      <c r="E529" s="373">
        <v>1</v>
      </c>
      <c r="F529" s="233">
        <v>0</v>
      </c>
      <c r="G529" s="233">
        <f>PRODUCT(D529:F529)</f>
        <v>0</v>
      </c>
      <c r="H529" s="170"/>
      <c r="I529" s="170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</row>
    <row r="530" spans="1:23" s="131" customFormat="1" ht="12.75">
      <c r="A530" s="258"/>
      <c r="B530" s="125"/>
      <c r="C530" s="203" t="s">
        <v>695</v>
      </c>
      <c r="D530" s="182"/>
      <c r="E530" s="186"/>
      <c r="F530" s="186"/>
      <c r="G530" s="186"/>
      <c r="H530" s="170"/>
      <c r="I530" s="170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</row>
    <row r="531" spans="1:23" s="131" customFormat="1" ht="12.75">
      <c r="A531" s="258"/>
      <c r="B531" s="125"/>
      <c r="C531" s="120"/>
      <c r="D531" s="182"/>
      <c r="E531" s="186"/>
      <c r="F531" s="186"/>
      <c r="G531" s="186"/>
      <c r="H531" s="170"/>
      <c r="I531" s="170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</row>
    <row r="532" spans="1:23" s="131" customFormat="1" ht="51">
      <c r="A532" s="258" t="s">
        <v>325</v>
      </c>
      <c r="B532" s="125" t="s">
        <v>704</v>
      </c>
      <c r="C532" s="252" t="s">
        <v>698</v>
      </c>
      <c r="D532" s="182" t="s">
        <v>449</v>
      </c>
      <c r="E532" s="186">
        <v>1</v>
      </c>
      <c r="F532" s="186">
        <v>0</v>
      </c>
      <c r="G532" s="186">
        <f>PRODUCT(D532:F532)</f>
        <v>0</v>
      </c>
      <c r="H532" s="170"/>
      <c r="I532" s="170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</row>
    <row r="533" spans="1:23" s="131" customFormat="1" ht="12.75">
      <c r="A533" s="258"/>
      <c r="B533" s="125"/>
      <c r="C533" s="203" t="s">
        <v>699</v>
      </c>
      <c r="D533" s="182"/>
      <c r="E533" s="186"/>
      <c r="F533" s="186"/>
      <c r="G533" s="186"/>
      <c r="H533" s="170"/>
      <c r="I533" s="170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</row>
    <row r="534" spans="1:23" s="131" customFormat="1" ht="12.75">
      <c r="A534" s="258"/>
      <c r="B534" s="125"/>
      <c r="C534" s="120"/>
      <c r="D534" s="182"/>
      <c r="E534" s="186"/>
      <c r="F534" s="186"/>
      <c r="G534" s="186"/>
      <c r="H534" s="170"/>
      <c r="I534" s="170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</row>
    <row r="535" spans="1:23" s="131" customFormat="1" ht="25.5">
      <c r="A535" s="258" t="s">
        <v>326</v>
      </c>
      <c r="B535" s="125" t="s">
        <v>711</v>
      </c>
      <c r="C535" s="252" t="s">
        <v>700</v>
      </c>
      <c r="D535" s="182" t="s">
        <v>449</v>
      </c>
      <c r="E535" s="186">
        <v>1</v>
      </c>
      <c r="F535" s="186">
        <v>0</v>
      </c>
      <c r="G535" s="186">
        <f>PRODUCT(D535:F535)</f>
        <v>0</v>
      </c>
      <c r="H535" s="170"/>
      <c r="I535" s="170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</row>
    <row r="536" spans="1:23" s="131" customFormat="1" ht="12.75">
      <c r="A536" s="258"/>
      <c r="B536" s="125"/>
      <c r="C536" s="203" t="s">
        <v>699</v>
      </c>
      <c r="D536" s="182"/>
      <c r="E536" s="186"/>
      <c r="F536" s="186"/>
      <c r="G536" s="186"/>
      <c r="H536" s="170"/>
      <c r="I536" s="170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</row>
    <row r="537" spans="1:23" s="131" customFormat="1" ht="12.75">
      <c r="A537" s="258"/>
      <c r="B537" s="125"/>
      <c r="C537" s="120"/>
      <c r="D537" s="182"/>
      <c r="E537" s="186"/>
      <c r="F537" s="186"/>
      <c r="G537" s="186"/>
      <c r="H537" s="170"/>
      <c r="I537" s="170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</row>
    <row r="538" spans="1:23" s="131" customFormat="1" ht="51">
      <c r="A538" s="258" t="s">
        <v>327</v>
      </c>
      <c r="B538" s="125" t="s">
        <v>705</v>
      </c>
      <c r="C538" s="252" t="s">
        <v>701</v>
      </c>
      <c r="D538" s="377" t="s">
        <v>425</v>
      </c>
      <c r="E538" s="186">
        <v>10</v>
      </c>
      <c r="F538" s="186">
        <v>0</v>
      </c>
      <c r="G538" s="186">
        <f>PRODUCT(D538:F538)</f>
        <v>0</v>
      </c>
      <c r="H538" s="170"/>
      <c r="I538" s="170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</row>
    <row r="539" spans="1:23" s="131" customFormat="1" ht="12.75">
      <c r="A539" s="258"/>
      <c r="B539" s="125"/>
      <c r="C539" s="203" t="s">
        <v>699</v>
      </c>
      <c r="D539" s="182"/>
      <c r="E539" s="186"/>
      <c r="F539" s="186"/>
      <c r="G539" s="186"/>
      <c r="H539" s="170"/>
      <c r="I539" s="170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</row>
    <row r="540" spans="1:23" s="131" customFormat="1" ht="12.75">
      <c r="A540" s="258"/>
      <c r="B540" s="125"/>
      <c r="C540" s="120"/>
      <c r="D540" s="182"/>
      <c r="E540" s="186"/>
      <c r="F540" s="186"/>
      <c r="G540" s="186"/>
      <c r="H540" s="170"/>
      <c r="I540" s="170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</row>
    <row r="541" spans="1:23" s="131" customFormat="1" ht="25.5">
      <c r="A541" s="258" t="s">
        <v>328</v>
      </c>
      <c r="B541" s="125" t="s">
        <v>706</v>
      </c>
      <c r="C541" s="252" t="s">
        <v>708</v>
      </c>
      <c r="D541" s="377" t="s">
        <v>425</v>
      </c>
      <c r="E541" s="186">
        <v>2</v>
      </c>
      <c r="F541" s="186">
        <v>0</v>
      </c>
      <c r="G541" s="186">
        <f>PRODUCT(D541:F541)</f>
        <v>0</v>
      </c>
      <c r="H541" s="170"/>
      <c r="I541" s="170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</row>
    <row r="542" spans="1:23" s="131" customFormat="1" ht="12.75">
      <c r="A542" s="258"/>
      <c r="B542" s="125"/>
      <c r="C542" s="203" t="s">
        <v>690</v>
      </c>
      <c r="D542" s="182"/>
      <c r="E542" s="186"/>
      <c r="F542" s="186"/>
      <c r="G542" s="186"/>
      <c r="H542" s="170"/>
      <c r="I542" s="170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</row>
    <row r="543" spans="1:23" s="131" customFormat="1" ht="12.75">
      <c r="A543" s="258"/>
      <c r="B543" s="125"/>
      <c r="C543" s="120"/>
      <c r="D543" s="123"/>
      <c r="E543" s="193"/>
      <c r="F543" s="165"/>
      <c r="G543" s="159"/>
      <c r="H543" s="170"/>
      <c r="I543" s="170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</row>
    <row r="544" spans="1:23" s="131" customFormat="1" ht="25.5">
      <c r="A544" s="258" t="s">
        <v>329</v>
      </c>
      <c r="B544" s="125" t="s">
        <v>707</v>
      </c>
      <c r="C544" s="252" t="s">
        <v>709</v>
      </c>
      <c r="D544" s="377" t="s">
        <v>425</v>
      </c>
      <c r="E544" s="186">
        <v>5</v>
      </c>
      <c r="F544" s="186">
        <v>0</v>
      </c>
      <c r="G544" s="186">
        <f>PRODUCT(D544:F544)</f>
        <v>0</v>
      </c>
      <c r="H544" s="170"/>
      <c r="I544" s="170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</row>
    <row r="545" spans="1:23" s="131" customFormat="1" ht="12.75">
      <c r="A545" s="258"/>
      <c r="B545" s="125"/>
      <c r="C545" s="203" t="s">
        <v>695</v>
      </c>
      <c r="D545" s="182"/>
      <c r="E545" s="186"/>
      <c r="F545" s="186"/>
      <c r="G545" s="186"/>
      <c r="H545" s="170"/>
      <c r="I545" s="170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</row>
    <row r="546" spans="1:8" ht="12.75">
      <c r="A546" s="257"/>
      <c r="B546" s="114"/>
      <c r="C546" s="120"/>
      <c r="D546" s="116"/>
      <c r="E546" s="193"/>
      <c r="F546" s="165"/>
      <c r="G546" s="165"/>
      <c r="H546" s="166"/>
    </row>
    <row r="547" spans="1:7" ht="12.75">
      <c r="A547" s="257"/>
      <c r="B547" s="111" t="s">
        <v>710</v>
      </c>
      <c r="C547" s="126"/>
      <c r="D547" s="112"/>
      <c r="E547" s="192"/>
      <c r="F547" s="168"/>
      <c r="G547" s="229">
        <f>SUM(G526:G545)</f>
        <v>0</v>
      </c>
    </row>
    <row r="548" spans="1:23" s="131" customFormat="1" ht="12.75">
      <c r="A548" s="258"/>
      <c r="B548" s="130"/>
      <c r="C548" s="133"/>
      <c r="D548" s="122"/>
      <c r="E548" s="195"/>
      <c r="F548" s="171"/>
      <c r="G548" s="247"/>
      <c r="H548" s="170"/>
      <c r="I548" s="170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</row>
    <row r="549" spans="1:20" s="185" customFormat="1" ht="12.75">
      <c r="A549" s="257"/>
      <c r="B549" s="324" t="s">
        <v>712</v>
      </c>
      <c r="C549" s="324" t="s">
        <v>167</v>
      </c>
      <c r="D549" s="325"/>
      <c r="E549" s="326"/>
      <c r="F549" s="327"/>
      <c r="G549" s="327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</row>
    <row r="550" spans="1:20" s="334" customFormat="1" ht="12.75">
      <c r="A550" s="257"/>
      <c r="B550" s="328"/>
      <c r="C550" s="329"/>
      <c r="D550" s="330"/>
      <c r="E550" s="331"/>
      <c r="F550" s="332"/>
      <c r="G550" s="332"/>
      <c r="H550" s="333"/>
      <c r="I550" s="333"/>
      <c r="J550" s="333"/>
      <c r="K550" s="333"/>
      <c r="L550" s="333"/>
      <c r="M550" s="333"/>
      <c r="N550" s="333"/>
      <c r="O550" s="333"/>
      <c r="P550" s="333"/>
      <c r="Q550" s="333"/>
      <c r="R550" s="333"/>
      <c r="S550" s="333"/>
      <c r="T550" s="333"/>
    </row>
    <row r="551" spans="1:20" s="185" customFormat="1" ht="12.75">
      <c r="A551" s="257"/>
      <c r="B551" s="335" t="s">
        <v>713</v>
      </c>
      <c r="C551" s="336" t="s">
        <v>168</v>
      </c>
      <c r="D551" s="337"/>
      <c r="E551" s="338"/>
      <c r="F551" s="339"/>
      <c r="G551" s="339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</row>
    <row r="552" spans="1:20" s="334" customFormat="1" ht="63.75">
      <c r="A552" s="257" t="s">
        <v>321</v>
      </c>
      <c r="B552" s="328"/>
      <c r="C552" s="340" t="s">
        <v>218</v>
      </c>
      <c r="D552" s="337" t="s">
        <v>169</v>
      </c>
      <c r="E552" s="341">
        <v>16</v>
      </c>
      <c r="F552" s="339">
        <v>0</v>
      </c>
      <c r="G552" s="342">
        <f>E552*F552</f>
        <v>0</v>
      </c>
      <c r="H552" s="333"/>
      <c r="I552" s="333"/>
      <c r="J552" s="333"/>
      <c r="K552" s="333"/>
      <c r="L552" s="333"/>
      <c r="M552" s="333"/>
      <c r="N552" s="333"/>
      <c r="O552" s="333"/>
      <c r="P552" s="333"/>
      <c r="Q552" s="333"/>
      <c r="R552" s="333"/>
      <c r="S552" s="333"/>
      <c r="T552" s="333"/>
    </row>
    <row r="553" spans="1:20" s="334" customFormat="1" ht="12.75">
      <c r="A553" s="343"/>
      <c r="B553" s="328"/>
      <c r="C553" s="344"/>
      <c r="D553" s="330"/>
      <c r="E553" s="345"/>
      <c r="F553" s="332"/>
      <c r="G553" s="332"/>
      <c r="H553" s="333"/>
      <c r="I553" s="333"/>
      <c r="J553" s="333"/>
      <c r="K553" s="333"/>
      <c r="L553" s="333"/>
      <c r="M553" s="333"/>
      <c r="N553" s="333"/>
      <c r="O553" s="333"/>
      <c r="P553" s="333"/>
      <c r="Q553" s="333"/>
      <c r="R553" s="333"/>
      <c r="S553" s="333"/>
      <c r="T553" s="333"/>
    </row>
    <row r="554" spans="1:20" s="334" customFormat="1" ht="12.75">
      <c r="A554" s="343"/>
      <c r="B554" s="328"/>
      <c r="C554" s="346" t="s">
        <v>170</v>
      </c>
      <c r="D554" s="330"/>
      <c r="E554" s="345"/>
      <c r="F554" s="332"/>
      <c r="G554" s="332"/>
      <c r="H554" s="333"/>
      <c r="I554" s="333"/>
      <c r="J554" s="333"/>
      <c r="K554" s="333"/>
      <c r="L554" s="333"/>
      <c r="M554" s="333"/>
      <c r="N554" s="333"/>
      <c r="O554" s="333"/>
      <c r="P554" s="333"/>
      <c r="Q554" s="333"/>
      <c r="R554" s="333"/>
      <c r="S554" s="333"/>
      <c r="T554" s="333"/>
    </row>
    <row r="555" spans="1:20" s="334" customFormat="1" ht="12.75">
      <c r="A555" s="343"/>
      <c r="B555" s="328"/>
      <c r="C555" s="347" t="s">
        <v>171</v>
      </c>
      <c r="D555" s="330"/>
      <c r="E555" s="345"/>
      <c r="F555" s="332"/>
      <c r="G555" s="332"/>
      <c r="H555" s="333"/>
      <c r="I555" s="333"/>
      <c r="J555" s="333"/>
      <c r="K555" s="333"/>
      <c r="L555" s="333"/>
      <c r="M555" s="333"/>
      <c r="N555" s="333"/>
      <c r="O555" s="333"/>
      <c r="P555" s="333"/>
      <c r="Q555" s="333"/>
      <c r="R555" s="333"/>
      <c r="S555" s="333"/>
      <c r="T555" s="333"/>
    </row>
    <row r="556" spans="1:20" s="334" customFormat="1" ht="25.5">
      <c r="A556" s="343"/>
      <c r="B556" s="328"/>
      <c r="C556" s="348" t="s">
        <v>172</v>
      </c>
      <c r="D556" s="330"/>
      <c r="E556" s="345"/>
      <c r="F556" s="332"/>
      <c r="G556" s="332"/>
      <c r="H556" s="333"/>
      <c r="I556" s="333"/>
      <c r="J556" s="333"/>
      <c r="K556" s="333"/>
      <c r="L556" s="333"/>
      <c r="M556" s="333"/>
      <c r="N556" s="333"/>
      <c r="O556" s="333"/>
      <c r="P556" s="333"/>
      <c r="Q556" s="333"/>
      <c r="R556" s="333"/>
      <c r="S556" s="333"/>
      <c r="T556" s="333"/>
    </row>
    <row r="557" spans="1:20" s="334" customFormat="1" ht="51">
      <c r="A557" s="343"/>
      <c r="B557" s="328"/>
      <c r="C557" s="348" t="s">
        <v>173</v>
      </c>
      <c r="D557" s="330"/>
      <c r="E557" s="345"/>
      <c r="F557" s="332"/>
      <c r="G557" s="332"/>
      <c r="H557" s="333"/>
      <c r="I557" s="333"/>
      <c r="J557" s="333"/>
      <c r="K557" s="333"/>
      <c r="L557" s="333"/>
      <c r="M557" s="333"/>
      <c r="N557" s="333"/>
      <c r="O557" s="333"/>
      <c r="P557" s="333"/>
      <c r="Q557" s="333"/>
      <c r="R557" s="333"/>
      <c r="S557" s="333"/>
      <c r="T557" s="333"/>
    </row>
    <row r="558" spans="1:20" s="334" customFormat="1" ht="25.5">
      <c r="A558" s="343"/>
      <c r="B558" s="328"/>
      <c r="C558" s="348" t="s">
        <v>174</v>
      </c>
      <c r="D558" s="330"/>
      <c r="E558" s="345"/>
      <c r="F558" s="332"/>
      <c r="G558" s="332"/>
      <c r="H558" s="333"/>
      <c r="I558" s="333"/>
      <c r="J558" s="333"/>
      <c r="K558" s="333"/>
      <c r="L558" s="333"/>
      <c r="M558" s="333"/>
      <c r="N558" s="333"/>
      <c r="O558" s="333"/>
      <c r="P558" s="333"/>
      <c r="Q558" s="333"/>
      <c r="R558" s="333"/>
      <c r="S558" s="333"/>
      <c r="T558" s="333"/>
    </row>
    <row r="559" spans="1:20" s="334" customFormat="1" ht="51">
      <c r="A559" s="343"/>
      <c r="B559" s="328"/>
      <c r="C559" s="348" t="s">
        <v>173</v>
      </c>
      <c r="D559" s="330"/>
      <c r="E559" s="345"/>
      <c r="F559" s="332"/>
      <c r="G559" s="332"/>
      <c r="H559" s="333"/>
      <c r="I559" s="333"/>
      <c r="J559" s="333"/>
      <c r="K559" s="333"/>
      <c r="L559" s="333"/>
      <c r="M559" s="333"/>
      <c r="N559" s="333"/>
      <c r="O559" s="333"/>
      <c r="P559" s="333"/>
      <c r="Q559" s="333"/>
      <c r="R559" s="333"/>
      <c r="S559" s="333"/>
      <c r="T559" s="333"/>
    </row>
    <row r="560" spans="1:20" s="334" customFormat="1" ht="25.5">
      <c r="A560" s="343"/>
      <c r="B560" s="328"/>
      <c r="C560" s="348" t="s">
        <v>175</v>
      </c>
      <c r="D560" s="330"/>
      <c r="E560" s="345"/>
      <c r="F560" s="332"/>
      <c r="G560" s="332"/>
      <c r="H560" s="333"/>
      <c r="I560" s="333"/>
      <c r="J560" s="333"/>
      <c r="K560" s="333"/>
      <c r="L560" s="333"/>
      <c r="M560" s="333"/>
      <c r="N560" s="333"/>
      <c r="O560" s="333"/>
      <c r="P560" s="333"/>
      <c r="Q560" s="333"/>
      <c r="R560" s="333"/>
      <c r="S560" s="333"/>
      <c r="T560" s="333"/>
    </row>
    <row r="561" spans="1:20" s="334" customFormat="1" ht="25.5">
      <c r="A561" s="343"/>
      <c r="B561" s="328"/>
      <c r="C561" s="348" t="s">
        <v>176</v>
      </c>
      <c r="D561" s="330"/>
      <c r="E561" s="345"/>
      <c r="F561" s="332"/>
      <c r="G561" s="332"/>
      <c r="H561" s="333"/>
      <c r="I561" s="333"/>
      <c r="J561" s="333"/>
      <c r="K561" s="333"/>
      <c r="L561" s="333"/>
      <c r="M561" s="333"/>
      <c r="N561" s="333"/>
      <c r="O561" s="333"/>
      <c r="P561" s="333"/>
      <c r="Q561" s="333"/>
      <c r="R561" s="333"/>
      <c r="S561" s="333"/>
      <c r="T561" s="333"/>
    </row>
    <row r="562" spans="1:20" s="334" customFormat="1" ht="12.75">
      <c r="A562" s="343"/>
      <c r="B562" s="328"/>
      <c r="C562" s="349" t="s">
        <v>177</v>
      </c>
      <c r="D562" s="330"/>
      <c r="E562" s="345"/>
      <c r="F562" s="332"/>
      <c r="G562" s="332"/>
      <c r="H562" s="333"/>
      <c r="I562" s="333"/>
      <c r="J562" s="333"/>
      <c r="K562" s="333"/>
      <c r="L562" s="333"/>
      <c r="M562" s="333"/>
      <c r="N562" s="333"/>
      <c r="O562" s="333"/>
      <c r="P562" s="333"/>
      <c r="Q562" s="333"/>
      <c r="R562" s="333"/>
      <c r="S562" s="333"/>
      <c r="T562" s="333"/>
    </row>
    <row r="563" spans="1:20" s="334" customFormat="1" ht="25.5">
      <c r="A563" s="343"/>
      <c r="B563" s="328"/>
      <c r="C563" s="350" t="s">
        <v>178</v>
      </c>
      <c r="D563" s="330"/>
      <c r="E563" s="345"/>
      <c r="F563" s="332"/>
      <c r="G563" s="332"/>
      <c r="H563" s="333"/>
      <c r="I563" s="333"/>
      <c r="J563" s="333"/>
      <c r="K563" s="333"/>
      <c r="L563" s="333"/>
      <c r="M563" s="333"/>
      <c r="N563" s="333"/>
      <c r="O563" s="333"/>
      <c r="P563" s="333"/>
      <c r="Q563" s="333"/>
      <c r="R563" s="333"/>
      <c r="S563" s="333"/>
      <c r="T563" s="333"/>
    </row>
    <row r="564" spans="1:20" s="334" customFormat="1" ht="12.75">
      <c r="A564" s="343"/>
      <c r="B564" s="328"/>
      <c r="C564" s="350" t="s">
        <v>179</v>
      </c>
      <c r="D564" s="330"/>
      <c r="E564" s="345"/>
      <c r="F564" s="332"/>
      <c r="G564" s="332"/>
      <c r="H564" s="333"/>
      <c r="I564" s="333"/>
      <c r="J564" s="333"/>
      <c r="K564" s="333"/>
      <c r="L564" s="333"/>
      <c r="M564" s="333"/>
      <c r="N564" s="333"/>
      <c r="O564" s="333"/>
      <c r="P564" s="333"/>
      <c r="Q564" s="333"/>
      <c r="R564" s="333"/>
      <c r="S564" s="333"/>
      <c r="T564" s="333"/>
    </row>
    <row r="565" spans="1:20" s="334" customFormat="1" ht="25.5">
      <c r="A565" s="343"/>
      <c r="B565" s="328"/>
      <c r="C565" s="350" t="s">
        <v>180</v>
      </c>
      <c r="D565" s="330"/>
      <c r="E565" s="345"/>
      <c r="F565" s="332"/>
      <c r="G565" s="332"/>
      <c r="H565" s="333"/>
      <c r="I565" s="333"/>
      <c r="J565" s="333"/>
      <c r="K565" s="333"/>
      <c r="L565" s="333"/>
      <c r="M565" s="333"/>
      <c r="N565" s="333"/>
      <c r="O565" s="333"/>
      <c r="P565" s="333"/>
      <c r="Q565" s="333"/>
      <c r="R565" s="333"/>
      <c r="S565" s="333"/>
      <c r="T565" s="333"/>
    </row>
    <row r="566" spans="1:20" s="334" customFormat="1" ht="25.5">
      <c r="A566" s="343"/>
      <c r="B566" s="328"/>
      <c r="C566" s="350" t="s">
        <v>181</v>
      </c>
      <c r="D566" s="330"/>
      <c r="E566" s="345"/>
      <c r="F566" s="332"/>
      <c r="G566" s="332"/>
      <c r="H566" s="333"/>
      <c r="I566" s="333"/>
      <c r="J566" s="333"/>
      <c r="K566" s="333"/>
      <c r="L566" s="333"/>
      <c r="M566" s="333"/>
      <c r="N566" s="333"/>
      <c r="O566" s="333"/>
      <c r="P566" s="333"/>
      <c r="Q566" s="333"/>
      <c r="R566" s="333"/>
      <c r="S566" s="333"/>
      <c r="T566" s="333"/>
    </row>
    <row r="567" spans="1:20" s="334" customFormat="1" ht="25.5">
      <c r="A567" s="343"/>
      <c r="B567" s="328"/>
      <c r="C567" s="350" t="s">
        <v>182</v>
      </c>
      <c r="D567" s="330"/>
      <c r="E567" s="345"/>
      <c r="F567" s="332"/>
      <c r="G567" s="332"/>
      <c r="H567" s="333"/>
      <c r="I567" s="333"/>
      <c r="J567" s="333"/>
      <c r="K567" s="333"/>
      <c r="L567" s="333"/>
      <c r="M567" s="333"/>
      <c r="N567" s="333"/>
      <c r="O567" s="333"/>
      <c r="P567" s="333"/>
      <c r="Q567" s="333"/>
      <c r="R567" s="333"/>
      <c r="S567" s="333"/>
      <c r="T567" s="333"/>
    </row>
    <row r="568" spans="1:20" s="334" customFormat="1" ht="25.5">
      <c r="A568" s="343"/>
      <c r="B568" s="328"/>
      <c r="C568" s="350" t="s">
        <v>183</v>
      </c>
      <c r="D568" s="330"/>
      <c r="E568" s="345"/>
      <c r="F568" s="332"/>
      <c r="G568" s="332"/>
      <c r="H568" s="333"/>
      <c r="I568" s="333"/>
      <c r="J568" s="333"/>
      <c r="K568" s="333"/>
      <c r="L568" s="333"/>
      <c r="M568" s="333"/>
      <c r="N568" s="333"/>
      <c r="O568" s="333"/>
      <c r="P568" s="333"/>
      <c r="Q568" s="333"/>
      <c r="R568" s="333"/>
      <c r="S568" s="333"/>
      <c r="T568" s="333"/>
    </row>
    <row r="569" spans="1:20" s="334" customFormat="1" ht="25.5">
      <c r="A569" s="343"/>
      <c r="B569" s="328"/>
      <c r="C569" s="350" t="s">
        <v>184</v>
      </c>
      <c r="D569" s="330"/>
      <c r="E569" s="345"/>
      <c r="F569" s="332"/>
      <c r="G569" s="332"/>
      <c r="H569" s="333"/>
      <c r="I569" s="333"/>
      <c r="J569" s="333"/>
      <c r="K569" s="333"/>
      <c r="L569" s="333"/>
      <c r="M569" s="333"/>
      <c r="N569" s="333"/>
      <c r="O569" s="333"/>
      <c r="P569" s="333"/>
      <c r="Q569" s="333"/>
      <c r="R569" s="333"/>
      <c r="S569" s="333"/>
      <c r="T569" s="333"/>
    </row>
    <row r="570" spans="1:20" s="334" customFormat="1" ht="12.75">
      <c r="A570" s="343"/>
      <c r="B570" s="328"/>
      <c r="C570" s="350" t="s">
        <v>185</v>
      </c>
      <c r="D570" s="330"/>
      <c r="E570" s="345"/>
      <c r="F570" s="332"/>
      <c r="G570" s="332"/>
      <c r="H570" s="333"/>
      <c r="I570" s="333"/>
      <c r="J570" s="333"/>
      <c r="K570" s="333"/>
      <c r="L570" s="333"/>
      <c r="M570" s="333"/>
      <c r="N570" s="333"/>
      <c r="O570" s="333"/>
      <c r="P570" s="333"/>
      <c r="Q570" s="333"/>
      <c r="R570" s="333"/>
      <c r="S570" s="333"/>
      <c r="T570" s="333"/>
    </row>
    <row r="571" spans="1:20" s="334" customFormat="1" ht="25.5">
      <c r="A571" s="343"/>
      <c r="B571" s="328"/>
      <c r="C571" s="350" t="s">
        <v>186</v>
      </c>
      <c r="D571" s="330"/>
      <c r="E571" s="345"/>
      <c r="F571" s="332"/>
      <c r="G571" s="332"/>
      <c r="H571" s="333"/>
      <c r="I571" s="333"/>
      <c r="J571" s="333"/>
      <c r="K571" s="333"/>
      <c r="L571" s="333"/>
      <c r="M571" s="333"/>
      <c r="N571" s="333"/>
      <c r="O571" s="333"/>
      <c r="P571" s="333"/>
      <c r="Q571" s="333"/>
      <c r="R571" s="333"/>
      <c r="S571" s="333"/>
      <c r="T571" s="333"/>
    </row>
    <row r="572" spans="1:20" s="334" customFormat="1" ht="25.5">
      <c r="A572" s="343"/>
      <c r="B572" s="328"/>
      <c r="C572" s="350" t="s">
        <v>187</v>
      </c>
      <c r="D572" s="330"/>
      <c r="E572" s="345"/>
      <c r="F572" s="332"/>
      <c r="G572" s="332"/>
      <c r="H572" s="333"/>
      <c r="I572" s="333"/>
      <c r="J572" s="333"/>
      <c r="K572" s="333"/>
      <c r="L572" s="333"/>
      <c r="M572" s="333"/>
      <c r="N572" s="333"/>
      <c r="O572" s="333"/>
      <c r="P572" s="333"/>
      <c r="Q572" s="333"/>
      <c r="R572" s="333"/>
      <c r="S572" s="333"/>
      <c r="T572" s="333"/>
    </row>
    <row r="573" spans="1:20" s="334" customFormat="1" ht="12.75">
      <c r="A573" s="343"/>
      <c r="B573" s="328"/>
      <c r="C573" s="350" t="s">
        <v>188</v>
      </c>
      <c r="D573" s="330"/>
      <c r="E573" s="345"/>
      <c r="F573" s="332"/>
      <c r="G573" s="332"/>
      <c r="H573" s="333"/>
      <c r="I573" s="333"/>
      <c r="J573" s="333"/>
      <c r="K573" s="333"/>
      <c r="L573" s="333"/>
      <c r="M573" s="333"/>
      <c r="N573" s="333"/>
      <c r="O573" s="333"/>
      <c r="P573" s="333"/>
      <c r="Q573" s="333"/>
      <c r="R573" s="333"/>
      <c r="S573" s="333"/>
      <c r="T573" s="333"/>
    </row>
    <row r="574" spans="1:20" s="334" customFormat="1" ht="25.5">
      <c r="A574" s="343"/>
      <c r="B574" s="328"/>
      <c r="C574" s="350" t="s">
        <v>189</v>
      </c>
      <c r="D574" s="330"/>
      <c r="E574" s="345"/>
      <c r="F574" s="332"/>
      <c r="G574" s="332"/>
      <c r="H574" s="333"/>
      <c r="I574" s="333"/>
      <c r="J574" s="333"/>
      <c r="K574" s="333"/>
      <c r="L574" s="333"/>
      <c r="M574" s="333"/>
      <c r="N574" s="333"/>
      <c r="O574" s="333"/>
      <c r="P574" s="333"/>
      <c r="Q574" s="333"/>
      <c r="R574" s="333"/>
      <c r="S574" s="333"/>
      <c r="T574" s="333"/>
    </row>
    <row r="575" spans="1:20" s="334" customFormat="1" ht="25.5">
      <c r="A575" s="343"/>
      <c r="B575" s="328"/>
      <c r="C575" s="350" t="s">
        <v>190</v>
      </c>
      <c r="D575" s="330"/>
      <c r="E575" s="345"/>
      <c r="F575" s="332"/>
      <c r="G575" s="332"/>
      <c r="H575" s="333"/>
      <c r="I575" s="333"/>
      <c r="J575" s="333"/>
      <c r="K575" s="333"/>
      <c r="L575" s="333"/>
      <c r="M575" s="333"/>
      <c r="N575" s="333"/>
      <c r="O575" s="333"/>
      <c r="P575" s="333"/>
      <c r="Q575" s="333"/>
      <c r="R575" s="333"/>
      <c r="S575" s="333"/>
      <c r="T575" s="333"/>
    </row>
    <row r="576" spans="1:20" s="334" customFormat="1" ht="12.75">
      <c r="A576" s="343"/>
      <c r="B576" s="328"/>
      <c r="C576" s="348" t="s">
        <v>191</v>
      </c>
      <c r="D576" s="330"/>
      <c r="E576" s="345"/>
      <c r="F576" s="332"/>
      <c r="G576" s="332"/>
      <c r="H576" s="333"/>
      <c r="I576" s="333"/>
      <c r="J576" s="333"/>
      <c r="K576" s="333"/>
      <c r="L576" s="333"/>
      <c r="M576" s="333"/>
      <c r="N576" s="333"/>
      <c r="O576" s="333"/>
      <c r="P576" s="333"/>
      <c r="Q576" s="333"/>
      <c r="R576" s="333"/>
      <c r="S576" s="333"/>
      <c r="T576" s="333"/>
    </row>
    <row r="577" spans="1:20" s="334" customFormat="1" ht="12.75">
      <c r="A577" s="343"/>
      <c r="B577" s="328"/>
      <c r="C577" s="348" t="s">
        <v>192</v>
      </c>
      <c r="D577" s="330"/>
      <c r="E577" s="345"/>
      <c r="F577" s="332"/>
      <c r="G577" s="332"/>
      <c r="H577" s="333"/>
      <c r="I577" s="333"/>
      <c r="J577" s="333"/>
      <c r="K577" s="333"/>
      <c r="L577" s="333"/>
      <c r="M577" s="333"/>
      <c r="N577" s="333"/>
      <c r="O577" s="333"/>
      <c r="P577" s="333"/>
      <c r="Q577" s="333"/>
      <c r="R577" s="333"/>
      <c r="S577" s="333"/>
      <c r="T577" s="333"/>
    </row>
    <row r="578" spans="1:20" s="334" customFormat="1" ht="12.75">
      <c r="A578" s="343"/>
      <c r="B578" s="328"/>
      <c r="C578" s="348" t="s">
        <v>193</v>
      </c>
      <c r="D578" s="330"/>
      <c r="E578" s="345"/>
      <c r="F578" s="332"/>
      <c r="G578" s="332"/>
      <c r="H578" s="333"/>
      <c r="I578" s="333"/>
      <c r="J578" s="333"/>
      <c r="K578" s="333"/>
      <c r="L578" s="333"/>
      <c r="M578" s="333"/>
      <c r="N578" s="333"/>
      <c r="O578" s="333"/>
      <c r="P578" s="333"/>
      <c r="Q578" s="333"/>
      <c r="R578" s="333"/>
      <c r="S578" s="333"/>
      <c r="T578" s="333"/>
    </row>
    <row r="579" spans="1:20" s="334" customFormat="1" ht="12.75">
      <c r="A579" s="343"/>
      <c r="B579" s="328"/>
      <c r="C579" s="348" t="s">
        <v>194</v>
      </c>
      <c r="D579" s="330"/>
      <c r="E579" s="345"/>
      <c r="F579" s="332"/>
      <c r="G579" s="332"/>
      <c r="H579" s="333"/>
      <c r="I579" s="333"/>
      <c r="J579" s="333"/>
      <c r="K579" s="333"/>
      <c r="L579" s="333"/>
      <c r="M579" s="333"/>
      <c r="N579" s="333"/>
      <c r="O579" s="333"/>
      <c r="P579" s="333"/>
      <c r="Q579" s="333"/>
      <c r="R579" s="333"/>
      <c r="S579" s="333"/>
      <c r="T579" s="333"/>
    </row>
    <row r="580" spans="1:20" s="334" customFormat="1" ht="12.75">
      <c r="A580" s="343"/>
      <c r="B580" s="328"/>
      <c r="C580" s="348" t="s">
        <v>195</v>
      </c>
      <c r="D580" s="330"/>
      <c r="E580" s="345"/>
      <c r="F580" s="332"/>
      <c r="G580" s="332"/>
      <c r="H580" s="333"/>
      <c r="I580" s="333"/>
      <c r="J580" s="333"/>
      <c r="K580" s="333"/>
      <c r="L580" s="333"/>
      <c r="M580" s="333"/>
      <c r="N580" s="333"/>
      <c r="O580" s="333"/>
      <c r="P580" s="333"/>
      <c r="Q580" s="333"/>
      <c r="R580" s="333"/>
      <c r="S580" s="333"/>
      <c r="T580" s="333"/>
    </row>
    <row r="581" spans="1:20" s="334" customFormat="1" ht="25.5">
      <c r="A581" s="343"/>
      <c r="B581" s="328"/>
      <c r="C581" s="348" t="s">
        <v>196</v>
      </c>
      <c r="D581" s="330"/>
      <c r="E581" s="345"/>
      <c r="F581" s="332"/>
      <c r="G581" s="332"/>
      <c r="H581" s="333"/>
      <c r="I581" s="333"/>
      <c r="J581" s="333"/>
      <c r="K581" s="333"/>
      <c r="L581" s="333"/>
      <c r="M581" s="333"/>
      <c r="N581" s="333"/>
      <c r="O581" s="333"/>
      <c r="P581" s="333"/>
      <c r="Q581" s="333"/>
      <c r="R581" s="333"/>
      <c r="S581" s="333"/>
      <c r="T581" s="333"/>
    </row>
    <row r="582" spans="1:20" s="334" customFormat="1" ht="12.75">
      <c r="A582" s="343"/>
      <c r="B582" s="328"/>
      <c r="C582" s="348" t="s">
        <v>197</v>
      </c>
      <c r="D582" s="330"/>
      <c r="E582" s="345"/>
      <c r="F582" s="332"/>
      <c r="G582" s="332"/>
      <c r="H582" s="333"/>
      <c r="I582" s="333"/>
      <c r="J582" s="333"/>
      <c r="K582" s="333"/>
      <c r="L582" s="333"/>
      <c r="M582" s="333"/>
      <c r="N582" s="333"/>
      <c r="O582" s="333"/>
      <c r="P582" s="333"/>
      <c r="Q582" s="333"/>
      <c r="R582" s="333"/>
      <c r="S582" s="333"/>
      <c r="T582" s="333"/>
    </row>
    <row r="583" spans="1:20" s="334" customFormat="1" ht="12.75">
      <c r="A583" s="343"/>
      <c r="B583" s="328"/>
      <c r="C583" s="348" t="s">
        <v>198</v>
      </c>
      <c r="D583" s="330"/>
      <c r="E583" s="345"/>
      <c r="F583" s="332"/>
      <c r="G583" s="332"/>
      <c r="H583" s="333"/>
      <c r="I583" s="333"/>
      <c r="J583" s="333"/>
      <c r="K583" s="333"/>
      <c r="L583" s="333"/>
      <c r="M583" s="333"/>
      <c r="N583" s="333"/>
      <c r="O583" s="333"/>
      <c r="P583" s="333"/>
      <c r="Q583" s="333"/>
      <c r="R583" s="333"/>
      <c r="S583" s="333"/>
      <c r="T583" s="333"/>
    </row>
    <row r="584" spans="1:20" s="334" customFormat="1" ht="12.75">
      <c r="A584" s="343"/>
      <c r="B584" s="328"/>
      <c r="C584" s="348" t="s">
        <v>199</v>
      </c>
      <c r="D584" s="330"/>
      <c r="E584" s="345"/>
      <c r="F584" s="332"/>
      <c r="G584" s="332"/>
      <c r="H584" s="333"/>
      <c r="I584" s="333"/>
      <c r="J584" s="333"/>
      <c r="K584" s="333"/>
      <c r="L584" s="333"/>
      <c r="M584" s="333"/>
      <c r="N584" s="333"/>
      <c r="O584" s="333"/>
      <c r="P584" s="333"/>
      <c r="Q584" s="333"/>
      <c r="R584" s="333"/>
      <c r="S584" s="333"/>
      <c r="T584" s="333"/>
    </row>
    <row r="585" spans="1:20" s="334" customFormat="1" ht="25.5">
      <c r="A585" s="343"/>
      <c r="B585" s="328"/>
      <c r="C585" s="348" t="s">
        <v>200</v>
      </c>
      <c r="D585" s="330"/>
      <c r="E585" s="345"/>
      <c r="F585" s="332"/>
      <c r="G585" s="332"/>
      <c r="H585" s="333"/>
      <c r="I585" s="333"/>
      <c r="J585" s="333"/>
      <c r="K585" s="333"/>
      <c r="L585" s="333"/>
      <c r="M585" s="333"/>
      <c r="N585" s="333"/>
      <c r="O585" s="333"/>
      <c r="P585" s="333"/>
      <c r="Q585" s="333"/>
      <c r="R585" s="333"/>
      <c r="S585" s="333"/>
      <c r="T585" s="333"/>
    </row>
    <row r="586" spans="1:20" s="334" customFormat="1" ht="12.75">
      <c r="A586" s="343"/>
      <c r="B586" s="328"/>
      <c r="C586" s="347" t="s">
        <v>201</v>
      </c>
      <c r="D586" s="330"/>
      <c r="E586" s="345"/>
      <c r="F586" s="332"/>
      <c r="G586" s="332"/>
      <c r="H586" s="333"/>
      <c r="I586" s="333"/>
      <c r="J586" s="333"/>
      <c r="K586" s="333"/>
      <c r="L586" s="333"/>
      <c r="M586" s="333"/>
      <c r="N586" s="333"/>
      <c r="O586" s="333"/>
      <c r="P586" s="333"/>
      <c r="Q586" s="333"/>
      <c r="R586" s="333"/>
      <c r="S586" s="333"/>
      <c r="T586" s="333"/>
    </row>
    <row r="587" spans="1:20" s="334" customFormat="1" ht="12.75">
      <c r="A587" s="343"/>
      <c r="B587" s="328"/>
      <c r="C587" s="348" t="s">
        <v>202</v>
      </c>
      <c r="D587" s="330"/>
      <c r="E587" s="345"/>
      <c r="F587" s="332"/>
      <c r="G587" s="332"/>
      <c r="H587" s="333"/>
      <c r="I587" s="333"/>
      <c r="J587" s="333"/>
      <c r="K587" s="333"/>
      <c r="L587" s="333"/>
      <c r="M587" s="333"/>
      <c r="N587" s="333"/>
      <c r="O587" s="333"/>
      <c r="P587" s="333"/>
      <c r="Q587" s="333"/>
      <c r="R587" s="333"/>
      <c r="S587" s="333"/>
      <c r="T587" s="333"/>
    </row>
    <row r="588" spans="1:20" s="334" customFormat="1" ht="25.5">
      <c r="A588" s="343"/>
      <c r="B588" s="328"/>
      <c r="C588" s="348" t="s">
        <v>203</v>
      </c>
      <c r="D588" s="330"/>
      <c r="E588" s="345"/>
      <c r="F588" s="332"/>
      <c r="G588" s="332"/>
      <c r="H588" s="333"/>
      <c r="I588" s="333"/>
      <c r="J588" s="333"/>
      <c r="K588" s="333"/>
      <c r="L588" s="333"/>
      <c r="M588" s="333"/>
      <c r="N588" s="333"/>
      <c r="O588" s="333"/>
      <c r="P588" s="333"/>
      <c r="Q588" s="333"/>
      <c r="R588" s="333"/>
      <c r="S588" s="333"/>
      <c r="T588" s="333"/>
    </row>
    <row r="589" spans="1:20" s="334" customFormat="1" ht="25.5">
      <c r="A589" s="343"/>
      <c r="B589" s="328"/>
      <c r="C589" s="348" t="s">
        <v>204</v>
      </c>
      <c r="D589" s="330"/>
      <c r="E589" s="345"/>
      <c r="F589" s="332"/>
      <c r="G589" s="332"/>
      <c r="H589" s="333"/>
      <c r="I589" s="333"/>
      <c r="J589" s="333"/>
      <c r="K589" s="333"/>
      <c r="L589" s="333"/>
      <c r="M589" s="333"/>
      <c r="N589" s="333"/>
      <c r="O589" s="333"/>
      <c r="P589" s="333"/>
      <c r="Q589" s="333"/>
      <c r="R589" s="333"/>
      <c r="S589" s="333"/>
      <c r="T589" s="333"/>
    </row>
    <row r="590" spans="1:20" s="334" customFormat="1" ht="12.75">
      <c r="A590" s="257"/>
      <c r="B590" s="328"/>
      <c r="C590" s="351"/>
      <c r="D590" s="330"/>
      <c r="E590" s="345"/>
      <c r="F590" s="332"/>
      <c r="G590" s="332"/>
      <c r="H590" s="333"/>
      <c r="I590" s="333"/>
      <c r="J590" s="333"/>
      <c r="K590" s="333"/>
      <c r="L590" s="333"/>
      <c r="M590" s="333"/>
      <c r="N590" s="333"/>
      <c r="O590" s="333"/>
      <c r="P590" s="333"/>
      <c r="Q590" s="333"/>
      <c r="R590" s="333"/>
      <c r="S590" s="333"/>
      <c r="T590" s="333"/>
    </row>
    <row r="591" spans="1:20" s="185" customFormat="1" ht="12.75">
      <c r="A591" s="257"/>
      <c r="B591" s="335" t="s">
        <v>714</v>
      </c>
      <c r="C591" s="347" t="s">
        <v>205</v>
      </c>
      <c r="D591" s="337"/>
      <c r="E591" s="341"/>
      <c r="F591" s="339"/>
      <c r="G591" s="339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</row>
    <row r="592" spans="1:20" s="334" customFormat="1" ht="38.25">
      <c r="A592" s="257" t="s">
        <v>322</v>
      </c>
      <c r="B592" s="328"/>
      <c r="C592" s="348" t="s">
        <v>718</v>
      </c>
      <c r="D592" s="337" t="s">
        <v>169</v>
      </c>
      <c r="E592" s="341">
        <v>20</v>
      </c>
      <c r="F592" s="339">
        <v>0</v>
      </c>
      <c r="G592" s="342">
        <f>E592*F592</f>
        <v>0</v>
      </c>
      <c r="H592" s="333"/>
      <c r="I592" s="333"/>
      <c r="J592" s="333"/>
      <c r="K592" s="333"/>
      <c r="L592" s="333"/>
      <c r="M592" s="333"/>
      <c r="N592" s="333"/>
      <c r="O592" s="333"/>
      <c r="P592" s="333"/>
      <c r="Q592" s="333"/>
      <c r="R592" s="333"/>
      <c r="S592" s="333"/>
      <c r="T592" s="333"/>
    </row>
    <row r="593" spans="1:20" s="334" customFormat="1" ht="12.75">
      <c r="A593" s="257"/>
      <c r="B593" s="328"/>
      <c r="C593" s="347" t="s">
        <v>206</v>
      </c>
      <c r="D593" s="352"/>
      <c r="E593" s="353"/>
      <c r="F593" s="354"/>
      <c r="G593" s="354"/>
      <c r="H593" s="333"/>
      <c r="I593" s="333"/>
      <c r="J593" s="333"/>
      <c r="K593" s="333"/>
      <c r="L593" s="333"/>
      <c r="M593" s="333"/>
      <c r="N593" s="333"/>
      <c r="O593" s="333"/>
      <c r="P593" s="333"/>
      <c r="Q593" s="333"/>
      <c r="R593" s="333"/>
      <c r="S593" s="333"/>
      <c r="T593" s="333"/>
    </row>
    <row r="594" spans="1:20" s="334" customFormat="1" ht="25.5">
      <c r="A594" s="257"/>
      <c r="B594" s="328"/>
      <c r="C594" s="348" t="s">
        <v>207</v>
      </c>
      <c r="D594" s="337"/>
      <c r="E594" s="341"/>
      <c r="F594" s="339"/>
      <c r="G594" s="339"/>
      <c r="H594" s="333"/>
      <c r="I594" s="333"/>
      <c r="J594" s="333"/>
      <c r="K594" s="333"/>
      <c r="L594" s="333"/>
      <c r="M594" s="333"/>
      <c r="N594" s="333"/>
      <c r="O594" s="333"/>
      <c r="P594" s="333"/>
      <c r="Q594" s="333"/>
      <c r="R594" s="333"/>
      <c r="S594" s="333"/>
      <c r="T594" s="333"/>
    </row>
    <row r="595" spans="1:20" s="334" customFormat="1" ht="12.75">
      <c r="A595" s="257"/>
      <c r="B595" s="328"/>
      <c r="C595" s="347" t="s">
        <v>208</v>
      </c>
      <c r="D595" s="337"/>
      <c r="E595" s="341"/>
      <c r="F595" s="339"/>
      <c r="G595" s="339"/>
      <c r="H595" s="333"/>
      <c r="I595" s="333"/>
      <c r="J595" s="333"/>
      <c r="K595" s="333"/>
      <c r="L595" s="333"/>
      <c r="M595" s="333"/>
      <c r="N595" s="333"/>
      <c r="O595" s="333"/>
      <c r="P595" s="333"/>
      <c r="Q595" s="333"/>
      <c r="R595" s="333"/>
      <c r="S595" s="333"/>
      <c r="T595" s="333"/>
    </row>
    <row r="596" spans="1:20" s="334" customFormat="1" ht="25.5">
      <c r="A596" s="257"/>
      <c r="B596" s="328"/>
      <c r="C596" s="348" t="s">
        <v>209</v>
      </c>
      <c r="D596" s="337"/>
      <c r="E596" s="341"/>
      <c r="F596" s="339"/>
      <c r="G596" s="339"/>
      <c r="H596" s="333"/>
      <c r="I596" s="333"/>
      <c r="J596" s="333"/>
      <c r="K596" s="333"/>
      <c r="L596" s="333"/>
      <c r="M596" s="333"/>
      <c r="N596" s="333"/>
      <c r="O596" s="333"/>
      <c r="P596" s="333"/>
      <c r="Q596" s="333"/>
      <c r="R596" s="333"/>
      <c r="S596" s="333"/>
      <c r="T596" s="333"/>
    </row>
    <row r="597" spans="1:20" s="334" customFormat="1" ht="25.5">
      <c r="A597" s="257"/>
      <c r="B597" s="328"/>
      <c r="C597" s="348" t="s">
        <v>210</v>
      </c>
      <c r="D597" s="337"/>
      <c r="E597" s="341"/>
      <c r="F597" s="339"/>
      <c r="G597" s="339"/>
      <c r="H597" s="333"/>
      <c r="I597" s="333"/>
      <c r="J597" s="333"/>
      <c r="K597" s="333"/>
      <c r="L597" s="333"/>
      <c r="M597" s="333"/>
      <c r="N597" s="333"/>
      <c r="O597" s="333"/>
      <c r="P597" s="333"/>
      <c r="Q597" s="333"/>
      <c r="R597" s="333"/>
      <c r="S597" s="333"/>
      <c r="T597" s="333"/>
    </row>
    <row r="598" spans="1:20" s="334" customFormat="1" ht="12.75">
      <c r="A598" s="257"/>
      <c r="B598" s="328"/>
      <c r="C598" s="329"/>
      <c r="D598" s="330"/>
      <c r="E598" s="345"/>
      <c r="F598" s="332"/>
      <c r="G598" s="332"/>
      <c r="H598" s="333"/>
      <c r="I598" s="333"/>
      <c r="J598" s="333"/>
      <c r="K598" s="333"/>
      <c r="L598" s="333"/>
      <c r="M598" s="333"/>
      <c r="N598" s="333"/>
      <c r="O598" s="333"/>
      <c r="P598" s="333"/>
      <c r="Q598" s="333"/>
      <c r="R598" s="333"/>
      <c r="S598" s="333"/>
      <c r="T598" s="333"/>
    </row>
    <row r="599" spans="1:20" s="185" customFormat="1" ht="12.75">
      <c r="A599" s="257"/>
      <c r="B599" s="355" t="s">
        <v>715</v>
      </c>
      <c r="C599" s="356" t="s">
        <v>211</v>
      </c>
      <c r="D599" s="357"/>
      <c r="E599" s="358"/>
      <c r="F599" s="359"/>
      <c r="G599" s="359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</row>
    <row r="600" spans="1:20" s="334" customFormat="1" ht="25.5">
      <c r="A600" s="257" t="s">
        <v>323</v>
      </c>
      <c r="B600" s="328"/>
      <c r="C600" s="360" t="s">
        <v>212</v>
      </c>
      <c r="D600" s="337" t="s">
        <v>169</v>
      </c>
      <c r="E600" s="341">
        <v>6</v>
      </c>
      <c r="F600" s="339">
        <v>0</v>
      </c>
      <c r="G600" s="342">
        <f>E600*F600</f>
        <v>0</v>
      </c>
      <c r="H600" s="333"/>
      <c r="I600" s="333"/>
      <c r="J600" s="333"/>
      <c r="K600" s="333"/>
      <c r="L600" s="333"/>
      <c r="M600" s="333"/>
      <c r="N600" s="333"/>
      <c r="O600" s="333"/>
      <c r="P600" s="333"/>
      <c r="Q600" s="333"/>
      <c r="R600" s="333"/>
      <c r="S600" s="333"/>
      <c r="T600" s="333"/>
    </row>
    <row r="601" spans="1:20" s="334" customFormat="1" ht="12.75">
      <c r="A601" s="343"/>
      <c r="B601" s="328"/>
      <c r="C601" s="360" t="s">
        <v>213</v>
      </c>
      <c r="D601" s="337"/>
      <c r="E601" s="338"/>
      <c r="F601" s="339"/>
      <c r="G601" s="339"/>
      <c r="H601" s="333"/>
      <c r="I601" s="333"/>
      <c r="J601" s="333"/>
      <c r="K601" s="333"/>
      <c r="L601" s="333"/>
      <c r="M601" s="333"/>
      <c r="N601" s="333"/>
      <c r="O601" s="333"/>
      <c r="P601" s="333"/>
      <c r="Q601" s="333"/>
      <c r="R601" s="333"/>
      <c r="S601" s="333"/>
      <c r="T601" s="333"/>
    </row>
    <row r="602" spans="1:20" s="334" customFormat="1" ht="12.75">
      <c r="A602" s="343"/>
      <c r="B602" s="328"/>
      <c r="C602" s="360" t="s">
        <v>214</v>
      </c>
      <c r="D602" s="337"/>
      <c r="E602" s="338"/>
      <c r="F602" s="339"/>
      <c r="G602" s="339"/>
      <c r="H602" s="333"/>
      <c r="I602" s="333"/>
      <c r="J602" s="333"/>
      <c r="K602" s="333"/>
      <c r="L602" s="333"/>
      <c r="M602" s="333"/>
      <c r="N602" s="333"/>
      <c r="O602" s="333"/>
      <c r="P602" s="333"/>
      <c r="Q602" s="333"/>
      <c r="R602" s="333"/>
      <c r="S602" s="333"/>
      <c r="T602" s="333"/>
    </row>
    <row r="603" spans="1:20" s="334" customFormat="1" ht="25.5">
      <c r="A603" s="343"/>
      <c r="B603" s="328"/>
      <c r="C603" s="360" t="s">
        <v>215</v>
      </c>
      <c r="D603" s="337"/>
      <c r="E603" s="338"/>
      <c r="F603" s="339"/>
      <c r="G603" s="339"/>
      <c r="H603" s="333"/>
      <c r="I603" s="333"/>
      <c r="J603" s="333"/>
      <c r="K603" s="333"/>
      <c r="L603" s="333"/>
      <c r="M603" s="333"/>
      <c r="N603" s="333"/>
      <c r="O603" s="333"/>
      <c r="P603" s="333"/>
      <c r="Q603" s="333"/>
      <c r="R603" s="333"/>
      <c r="S603" s="333"/>
      <c r="T603" s="333"/>
    </row>
    <row r="604" spans="1:20" s="334" customFormat="1" ht="12.75">
      <c r="A604" s="343"/>
      <c r="B604" s="328"/>
      <c r="C604" s="360" t="s">
        <v>216</v>
      </c>
      <c r="D604" s="337"/>
      <c r="E604" s="338"/>
      <c r="F604" s="339"/>
      <c r="G604" s="339"/>
      <c r="H604" s="333"/>
      <c r="I604" s="333"/>
      <c r="J604" s="333"/>
      <c r="K604" s="333"/>
      <c r="L604" s="333"/>
      <c r="M604" s="333"/>
      <c r="N604" s="333"/>
      <c r="O604" s="333"/>
      <c r="P604" s="333"/>
      <c r="Q604" s="333"/>
      <c r="R604" s="333"/>
      <c r="S604" s="333"/>
      <c r="T604" s="333"/>
    </row>
    <row r="605" spans="1:20" s="334" customFormat="1" ht="12.75">
      <c r="A605" s="343"/>
      <c r="B605" s="328"/>
      <c r="C605" s="329"/>
      <c r="D605" s="330"/>
      <c r="E605" s="331"/>
      <c r="F605" s="332"/>
      <c r="G605" s="332"/>
      <c r="H605" s="333"/>
      <c r="I605" s="333"/>
      <c r="J605" s="333"/>
      <c r="K605" s="333"/>
      <c r="L605" s="333"/>
      <c r="M605" s="333"/>
      <c r="N605" s="333"/>
      <c r="O605" s="333"/>
      <c r="P605" s="333"/>
      <c r="Q605" s="333"/>
      <c r="R605" s="333"/>
      <c r="S605" s="333"/>
      <c r="T605" s="333"/>
    </row>
    <row r="606" spans="1:20" s="314" customFormat="1" ht="12.75">
      <c r="A606" s="343"/>
      <c r="B606" s="361" t="s">
        <v>217</v>
      </c>
      <c r="C606" s="362"/>
      <c r="D606" s="363"/>
      <c r="E606" s="364"/>
      <c r="F606" s="364"/>
      <c r="G606" s="365">
        <f>SUM(G551:G604)</f>
        <v>0</v>
      </c>
      <c r="H606" s="313"/>
      <c r="I606" s="313"/>
      <c r="J606" s="313"/>
      <c r="K606" s="313"/>
      <c r="L606" s="313"/>
      <c r="M606" s="313"/>
      <c r="N606" s="313"/>
      <c r="O606" s="313"/>
      <c r="P606" s="313"/>
      <c r="Q606" s="313"/>
      <c r="R606" s="313"/>
      <c r="S606" s="313"/>
      <c r="T606" s="313"/>
    </row>
    <row r="607" spans="1:23" s="131" customFormat="1" ht="12.75">
      <c r="A607" s="258"/>
      <c r="B607" s="125"/>
      <c r="C607" s="120"/>
      <c r="D607" s="123"/>
      <c r="E607" s="193"/>
      <c r="F607" s="165"/>
      <c r="G607" s="159"/>
      <c r="H607" s="170"/>
      <c r="I607" s="170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</row>
    <row r="608" spans="1:23" s="131" customFormat="1" ht="12.75">
      <c r="A608" s="258"/>
      <c r="B608" s="250" t="s">
        <v>517</v>
      </c>
      <c r="C608" s="218" t="s">
        <v>446</v>
      </c>
      <c r="D608" s="219"/>
      <c r="E608" s="220"/>
      <c r="F608" s="168"/>
      <c r="G608" s="168"/>
      <c r="H608" s="170"/>
      <c r="I608" s="170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</row>
    <row r="609" spans="1:23" s="131" customFormat="1" ht="12.75">
      <c r="A609" s="258"/>
      <c r="B609" s="221"/>
      <c r="C609" s="222"/>
      <c r="D609" s="223"/>
      <c r="E609" s="224"/>
      <c r="F609" s="171"/>
      <c r="G609" s="171"/>
      <c r="H609" s="170"/>
      <c r="I609" s="170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</row>
    <row r="610" spans="1:23" s="131" customFormat="1" ht="76.5">
      <c r="A610" s="258" t="s">
        <v>556</v>
      </c>
      <c r="B610" s="253" t="s">
        <v>716</v>
      </c>
      <c r="C610" s="187" t="s">
        <v>717</v>
      </c>
      <c r="D610" s="155" t="s">
        <v>425</v>
      </c>
      <c r="E610" s="246">
        <v>31</v>
      </c>
      <c r="F610" s="231">
        <v>0</v>
      </c>
      <c r="G610" s="188">
        <f>PRODUCT(E610:F610)</f>
        <v>0</v>
      </c>
      <c r="H610" s="170"/>
      <c r="I610" s="170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</row>
    <row r="611" spans="1:23" s="131" customFormat="1" ht="12.75">
      <c r="A611" s="258"/>
      <c r="B611" s="230"/>
      <c r="C611" s="187"/>
      <c r="D611" s="155"/>
      <c r="E611" s="246"/>
      <c r="F611" s="231"/>
      <c r="G611" s="188"/>
      <c r="H611" s="170"/>
      <c r="I611" s="170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</row>
    <row r="612" spans="1:10" ht="12.75">
      <c r="A612" s="257" t="s">
        <v>557</v>
      </c>
      <c r="B612" s="111" t="s">
        <v>415</v>
      </c>
      <c r="C612" s="135"/>
      <c r="D612" s="136"/>
      <c r="E612" s="113"/>
      <c r="F612" s="168"/>
      <c r="G612" s="229">
        <f>SUM(G610:G611)</f>
        <v>0</v>
      </c>
      <c r="J612" s="129"/>
    </row>
    <row r="613" spans="1:23" s="131" customFormat="1" ht="12.75">
      <c r="A613" s="258"/>
      <c r="B613" s="230"/>
      <c r="C613" s="187"/>
      <c r="D613" s="155"/>
      <c r="E613" s="246"/>
      <c r="F613" s="231"/>
      <c r="G613" s="188"/>
      <c r="H613" s="170"/>
      <c r="I613" s="170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</row>
    <row r="614" spans="1:23" s="131" customFormat="1" ht="12.75">
      <c r="A614" s="259"/>
      <c r="B614" s="137"/>
      <c r="D614" s="138"/>
      <c r="E614" s="127"/>
      <c r="F614" s="176"/>
      <c r="G614" s="175"/>
      <c r="H614" s="169"/>
      <c r="I614" s="170"/>
      <c r="J614" s="127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</row>
    <row r="615" spans="2:10" ht="12.75">
      <c r="B615" s="105"/>
      <c r="C615" s="140" t="s">
        <v>518</v>
      </c>
      <c r="D615" s="141"/>
      <c r="E615" s="197"/>
      <c r="F615" s="177"/>
      <c r="G615" s="178"/>
      <c r="H615" s="179"/>
      <c r="J615" s="129"/>
    </row>
    <row r="616" spans="3:10" ht="12.75">
      <c r="C616" s="142" t="s">
        <v>501</v>
      </c>
      <c r="D616" s="144"/>
      <c r="E616" s="190"/>
      <c r="G616" s="248">
        <f>G160+G194+G335+G469+G506+G522</f>
        <v>0</v>
      </c>
      <c r="I616" s="172"/>
      <c r="J616" s="129"/>
    </row>
    <row r="617" spans="3:10" ht="12.75">
      <c r="C617" s="142" t="s">
        <v>730</v>
      </c>
      <c r="D617" s="144"/>
      <c r="E617" s="190"/>
      <c r="G617" s="248">
        <f>SUM(G173,G196,G350,G474,G508,G547)</f>
        <v>0</v>
      </c>
      <c r="J617" s="129"/>
    </row>
    <row r="618" spans="3:10" ht="12.75">
      <c r="C618" s="142" t="s">
        <v>502</v>
      </c>
      <c r="D618" s="144"/>
      <c r="E618" s="190"/>
      <c r="G618" s="248">
        <f>SUM(G162:G170,G337:G347,G471)</f>
        <v>0</v>
      </c>
      <c r="J618" s="129"/>
    </row>
    <row r="619" spans="3:10" ht="12.75">
      <c r="C619" s="142" t="s">
        <v>167</v>
      </c>
      <c r="D619" s="144"/>
      <c r="E619" s="190"/>
      <c r="G619" s="248">
        <f>SUM(G606)</f>
        <v>0</v>
      </c>
      <c r="J619" s="129"/>
    </row>
    <row r="620" spans="3:10" ht="12.75">
      <c r="C620" s="142" t="s">
        <v>446</v>
      </c>
      <c r="D620" s="144"/>
      <c r="E620" s="190"/>
      <c r="G620" s="248">
        <f>SUM(G612)</f>
        <v>0</v>
      </c>
      <c r="J620" s="129"/>
    </row>
    <row r="621" spans="2:10" ht="12.75">
      <c r="B621" s="105"/>
      <c r="C621" s="140" t="s">
        <v>519</v>
      </c>
      <c r="D621" s="146"/>
      <c r="E621" s="198"/>
      <c r="F621" s="177"/>
      <c r="G621" s="249">
        <f>SUM(G616:G620)</f>
        <v>0</v>
      </c>
      <c r="I621" s="166"/>
      <c r="J621" s="129"/>
    </row>
    <row r="622" spans="3:10" ht="12.75">
      <c r="C622" s="145"/>
      <c r="D622" s="144"/>
      <c r="J622" s="129"/>
    </row>
    <row r="623" spans="3:10" ht="12.75">
      <c r="C623" s="145"/>
      <c r="D623" s="144"/>
      <c r="J623" s="129"/>
    </row>
    <row r="624" spans="3:10" ht="12.75">
      <c r="C624" s="145"/>
      <c r="D624" s="143"/>
      <c r="J624" s="129"/>
    </row>
    <row r="625" spans="2:10" ht="12.75">
      <c r="B625" s="254" t="s">
        <v>735</v>
      </c>
      <c r="C625" s="145"/>
      <c r="D625" s="143"/>
      <c r="J625" s="129"/>
    </row>
    <row r="626" spans="3:10" ht="12.75">
      <c r="C626" s="145"/>
      <c r="D626" s="143"/>
      <c r="J626" s="129"/>
    </row>
    <row r="627" spans="3:10" ht="12.75">
      <c r="C627" s="145"/>
      <c r="D627" s="143"/>
      <c r="J627" s="129"/>
    </row>
    <row r="628" spans="3:10" ht="12.75">
      <c r="C628" s="105"/>
      <c r="D628" s="143"/>
      <c r="J628" s="129"/>
    </row>
    <row r="629" spans="3:10" ht="12.75">
      <c r="C629" s="105"/>
      <c r="D629" s="143"/>
      <c r="G629" s="180"/>
      <c r="J629" s="129"/>
    </row>
    <row r="630" spans="3:10" ht="12.75">
      <c r="C630" s="105"/>
      <c r="D630" s="143"/>
      <c r="J630" s="129"/>
    </row>
    <row r="631" spans="4:10" ht="12.75">
      <c r="D631" s="143"/>
      <c r="J631" s="129"/>
    </row>
    <row r="632" spans="3:10" ht="12.75">
      <c r="C632" s="145"/>
      <c r="D632" s="143"/>
      <c r="H632" s="166"/>
      <c r="J632" s="129"/>
    </row>
  </sheetData>
  <sheetProtection/>
  <mergeCells count="6">
    <mergeCell ref="B508:C508"/>
    <mergeCell ref="B4:E4"/>
    <mergeCell ref="B1:G1"/>
    <mergeCell ref="F4:G4"/>
    <mergeCell ref="B474:C474"/>
    <mergeCell ref="B3:E3"/>
  </mergeCells>
  <printOptions/>
  <pageMargins left="0.7874015748031497" right="0.1968503937007874" top="0.7874015748031497" bottom="0.3937007874015748" header="0.31496062992125984" footer="0"/>
  <pageSetup firstPageNumber="4" useFirstPageNumber="1" horizontalDpi="1200" verticalDpi="12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Šoukal</dc:creator>
  <cp:keywords/>
  <dc:description/>
  <cp:lastModifiedBy>Uživatel systému Windows</cp:lastModifiedBy>
  <cp:lastPrinted>2016-11-17T09:25:15Z</cp:lastPrinted>
  <dcterms:created xsi:type="dcterms:W3CDTF">2010-05-31T14:47:38Z</dcterms:created>
  <dcterms:modified xsi:type="dcterms:W3CDTF">2020-04-29T06:49:29Z</dcterms:modified>
  <cp:category/>
  <cp:version/>
  <cp:contentType/>
  <cp:contentStatus/>
</cp:coreProperties>
</file>