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1.etapa - Rozšíření ..." sheetId="2" r:id="rId2"/>
    <sheet name="02 - 2. etapa - Osazení p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'01 - 1.etapa - Rozšíření ...'!$C$89:$K$273</definedName>
    <definedName name="_xlnm.Print_Area" localSheetId="1">'01 - 1.etapa - Rozšíření ...'!$C$4:$J$39,'01 - 1.etapa - Rozšíření ...'!$C$45:$J$71,'01 - 1.etapa - Rozšíření ...'!$C$77:$K$273</definedName>
    <definedName name="_xlnm._FilterDatabase" localSheetId="2" hidden="1">'02 - 2. etapa - Osazení p...'!$C$89:$K$325</definedName>
    <definedName name="_xlnm.Print_Area" localSheetId="2">'02 - 2. etapa - Osazení p...'!$C$4:$J$39,'02 - 2. etapa - Osazení p...'!$C$45:$J$71,'02 - 2. etapa - Osazení p...'!$C$77:$K$325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'01 - 1.etapa - Rozšíření ...'!$89:$89</definedName>
    <definedName name="_xlnm.Print_Titles" localSheetId="2">'02 - 2. etapa - Osazení p...'!$89:$89</definedName>
  </definedNames>
  <calcPr fullCalcOnLoad="1"/>
</workbook>
</file>

<file path=xl/sharedStrings.xml><?xml version="1.0" encoding="utf-8"?>
<sst xmlns="http://schemas.openxmlformats.org/spreadsheetml/2006/main" count="5101" uniqueCount="716">
  <si>
    <t>Export Komplet</t>
  </si>
  <si>
    <t>VZ</t>
  </si>
  <si>
    <t>2.0</t>
  </si>
  <si>
    <t>ZAMOK</t>
  </si>
  <si>
    <t>False</t>
  </si>
  <si>
    <t>{c4e5e3a3-4a72-4e02-8992-ef836f11a98f}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</si>
  <si>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</si>
  <si>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</si>
  <si>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</si>
  <si>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</si>
  <si>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</si>
  <si>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</si>
  <si>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</si>
  <si>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</si>
  <si>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N4592020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</si>
  <si>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</si>
  <si>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</si>
  <si>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prostoru u stávající nemocniční lékárny v Opavě</t>
  </si>
  <si>
    <t>KSO:</t>
  </si>
  <si>
    <t/>
  </si>
  <si>
    <t>CC-CZ:</t>
  </si>
  <si>
    <t>Místo:</t>
  </si>
  <si>
    <t xml:space="preserve"> </t>
  </si>
  <si>
    <t>Datum:</t>
  </si>
  <si>
    <t>4. 11. 2020</t>
  </si>
  <si>
    <t>Zadavatel:</t>
  </si>
  <si>
    <t>IČ:</t>
  </si>
  <si>
    <t>Slezská nemocnice v Opavě, Olomoucká 470/86,OP</t>
  </si>
  <si>
    <t>DIČ:</t>
  </si>
  <si>
    <t>Uchazeč:</t>
  </si>
  <si>
    <t>Vyplň údaj</t>
  </si>
  <si>
    <t>Projektant:</t>
  </si>
  <si>
    <t>Ing.arch. Martin Janda, Frenštát p.R.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</si>
  <si>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</si>
  <si>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</si>
  <si>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</si>
  <si>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</si>
  <si>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</si>
  <si>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</si>
  <si>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</si>
  <si>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</si>
  <si>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</si>
  <si>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</si>
  <si>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</si>
  <si>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</si>
  <si>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</si>
  <si>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</si>
  <si>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</si>
  <si>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</si>
  <si>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</si>
  <si>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</si>
  <si>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</si>
  <si>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</si>
  <si>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</si>
  <si>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</si>
  <si>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</si>
  <si>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</si>
  <si>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</si>
  <si>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</si>
  <si>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</si>
  <si>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</si>
  <si>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</si>
  <si>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</si>
  <si>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</si>
  <si>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</si>
  <si>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</si>
  <si>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</si>
  <si>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</si>
  <si>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</si>
  <si>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</si>
  <si>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</si>
  <si>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</si>
  <si>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</si>
  <si>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</si>
  <si>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</si>
  <si>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</si>
  <si>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</si>
  <si>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1.etapa - Rozšíření zpevněných ploch</t>
  </si>
  <si>
    <t>STA</t>
  </si>
  <si>
    <t>1</t>
  </si>
  <si>
    <t>{7e0d960e-fbbd-47b0-80fb-1964e0109f0e}</t>
  </si>
  <si>
    <t>2</t>
  </si>
  <si>
    <t>02</t>
  </si>
  <si>
    <t>2. etapa - Osazení přístupové rampy</t>
  </si>
  <si>
    <t>{631aec91-71a7-4bf8-926d-bc1880613a1f}</t>
  </si>
  <si>
    <t>KRYCÍ LIST SOUPISU PRACÍ</t>
  </si>
  <si>
    <t>Objekt:</t>
  </si>
  <si>
    <t>01 - 1.etapa - Rozšíření zpevněných ploch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</si>
  <si>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</si>
  <si>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</si>
  <si>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</si>
  <si>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</si>
  <si>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</si>
  <si>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</si>
  <si>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</si>
  <si>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</si>
  <si>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</si>
  <si>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</si>
  <si>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</si>
  <si>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</si>
  <si>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</si>
  <si>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</si>
  <si>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</si>
  <si>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</si>
  <si>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</si>
  <si>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</si>
  <si>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</si>
  <si>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</si>
  <si>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</si>
  <si>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</si>
  <si>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</si>
  <si>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</si>
  <si>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</si>
  <si>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</si>
  <si>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</si>
  <si>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</si>
  <si>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</si>
  <si>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</si>
  <si>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</si>
  <si>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</si>
  <si>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</si>
  <si>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</si>
  <si>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</si>
  <si>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</si>
  <si>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2020 01</t>
  </si>
  <si>
    <t>4</t>
  </si>
  <si>
    <t>-2073316624</t>
  </si>
  <si>
    <t>VV</t>
  </si>
  <si>
    <t>základové konstrukce</t>
  </si>
  <si>
    <t>9,12*5,215</t>
  </si>
  <si>
    <t>Součet</t>
  </si>
  <si>
    <t>112101124</t>
  </si>
  <si>
    <t>Odstranění stromů s odřezáním kmene a s odvětvením jehličnatých bez odkornění, průměru kmene přes 700 do 900 mm</t>
  </si>
  <si>
    <t>kus</t>
  </si>
  <si>
    <t>669124160</t>
  </si>
  <si>
    <t>3</t>
  </si>
  <si>
    <t>112251104</t>
  </si>
  <si>
    <t>Odstranění pařezů strojně s jejich vykopáním, vytrháním nebo odstřelením průměru přes 700 do 900 mm</t>
  </si>
  <si>
    <t>1659898390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</si>
  <si>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</si>
  <si>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</si>
  <si>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599545685</t>
  </si>
  <si>
    <t>přesun VO, dlažba se použije zpět</t>
  </si>
  <si>
    <t>4*1</t>
  </si>
  <si>
    <t>5</t>
  </si>
  <si>
    <t>119003217</t>
  </si>
  <si>
    <t>Pomocné konstrukce při zabezpečení výkopu svislé ocelové mobilní oplocení, výšky do 1,5 m panely vyplněné dráty zřízení</t>
  </si>
  <si>
    <t>m</t>
  </si>
  <si>
    <t>143713682</t>
  </si>
  <si>
    <t>10,1+6+9,12+5,215</t>
  </si>
  <si>
    <t>6</t>
  </si>
  <si>
    <t>119003218</t>
  </si>
  <si>
    <t>Pomocné konstrukce při zabezpečení výkopu svislé ocelové mobilní oplocení, výšky do 1,5 m panely vyplněné dráty odstranění</t>
  </si>
  <si>
    <t>752205841</t>
  </si>
  <si>
    <t>7</t>
  </si>
  <si>
    <t>121151103</t>
  </si>
  <si>
    <t>Sejmutí ornice strojně při souvislé ploše do 100 m2, tl. vrstvy do 200 mm</t>
  </si>
  <si>
    <t>-1072063712</t>
  </si>
  <si>
    <t>6,512*11</t>
  </si>
  <si>
    <t>8</t>
  </si>
  <si>
    <t>122211101</t>
  </si>
  <si>
    <t>Odkopávky a prokopávky ručně zapažené i nezapažené v hornině třídy těžitelnosti I skupiny 3</t>
  </si>
  <si>
    <t>m3</t>
  </si>
  <si>
    <t>-203103092</t>
  </si>
  <si>
    <t>1,54*3,885*0,25</t>
  </si>
  <si>
    <t>1,54*3,16*0,25</t>
  </si>
  <si>
    <t>9</t>
  </si>
  <si>
    <t>122251101</t>
  </si>
  <si>
    <t>Odkopávky a prokopávky nezapažené strojně v hornině třídy těžitelnosti I skupiny 3 do 20 m3</t>
  </si>
  <si>
    <t>-1271822037</t>
  </si>
  <si>
    <t>10*5,215*0,25</t>
  </si>
  <si>
    <t>-2,713</t>
  </si>
  <si>
    <t>10</t>
  </si>
  <si>
    <t>132251101</t>
  </si>
  <si>
    <t>Hloubení nezapažených rýh šířky do 800 mm strojně s urovnáním dna do předepsaného profilu a spádu v hornině třídy těžitelnosti I skupiny 3 do 20 m3</t>
  </si>
  <si>
    <t>583387581</t>
  </si>
  <si>
    <t>5,215*0,2*0,8</t>
  </si>
  <si>
    <t>přesun VO</t>
  </si>
  <si>
    <t>4*0,6*1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</si>
  <si>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</si>
  <si>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</si>
  <si>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</si>
  <si>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514837013</t>
  </si>
  <si>
    <t>10,235</t>
  </si>
  <si>
    <t>3,234</t>
  </si>
  <si>
    <t>-2,188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</si>
  <si>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</si>
  <si>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</si>
  <si>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</si>
  <si>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-180994401</t>
  </si>
  <si>
    <t>11,281*20</t>
  </si>
  <si>
    <t>13</t>
  </si>
  <si>
    <t>171201221</t>
  </si>
  <si>
    <t>Poplatek za uložení stavebního odpadu na skládce (skládkovné) zeminy a kamení zatříděného do Katalogu odpadů pod kódem 17 05 04</t>
  </si>
  <si>
    <t>t</t>
  </si>
  <si>
    <t>1860521961</t>
  </si>
  <si>
    <t>11,281*2 'Přepočtené koeficientem množství</t>
  </si>
  <si>
    <t>14</t>
  </si>
  <si>
    <t>171251201</t>
  </si>
  <si>
    <t>Uložení sypaniny na skládky nebo meziskládky bez hutnění s upravením uložené sypaniny do předepsaného tvaru</t>
  </si>
  <si>
    <t>1093050574</t>
  </si>
  <si>
    <t>174151101</t>
  </si>
  <si>
    <t>Zásyp sypaninou z jakékoliv horniny strojně s uložením výkopku ve vrstvách se zhutněním jam, šachet, rýh nebo kolem objektů v těchto vykopávkách</t>
  </si>
  <si>
    <t>2124146504</t>
  </si>
  <si>
    <t>odpočet chráničky</t>
  </si>
  <si>
    <t>-(PI*0,13*0,13*4)</t>
  </si>
  <si>
    <t>16</t>
  </si>
  <si>
    <t>181951112</t>
  </si>
  <si>
    <t>Úprava pláně vyrovnáním výškových rozdílů strojně v hornině třídy těžitelnosti I, skupiny 1 až 3 se zhutněním</t>
  </si>
  <si>
    <t>385959010</t>
  </si>
  <si>
    <t>10*5,9</t>
  </si>
  <si>
    <t>Zakládání</t>
  </si>
  <si>
    <t>17</t>
  </si>
  <si>
    <t>271572211</t>
  </si>
  <si>
    <t>Podsyp pod základové konstrukce se zhutněním a urovnáním povrchu ze štěrkopísku netříděného</t>
  </si>
  <si>
    <t>-754258782</t>
  </si>
  <si>
    <t>5,215*0,2*0,1</t>
  </si>
  <si>
    <t>18</t>
  </si>
  <si>
    <t>274313811</t>
  </si>
  <si>
    <t>Základy z betonu prostého pasy betonu kamenem neprokládaného tř. C 25/30</t>
  </si>
  <si>
    <t>1493326485</t>
  </si>
  <si>
    <t>5,215*0,2*0,7*1,035</t>
  </si>
  <si>
    <t>Komunikace pozemní</t>
  </si>
  <si>
    <t>19</t>
  </si>
  <si>
    <t>564770111</t>
  </si>
  <si>
    <t>Podklad nebo kryt z kameniva hrubého drceného vel. 16-32 mm s rozprostřením a zhutněním, po zhutnění tl. 250 mm</t>
  </si>
  <si>
    <t>1872459915</t>
  </si>
  <si>
    <t>20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</si>
  <si>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</si>
  <si>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</si>
  <si>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-1745998287</t>
  </si>
  <si>
    <t>půdorys zpevněné plochy</t>
  </si>
  <si>
    <t>50</t>
  </si>
  <si>
    <t>M</t>
  </si>
  <si>
    <t>59245013</t>
  </si>
  <si>
    <t>dlažba zámková tvaru I 200x165x80mm přírodní</t>
  </si>
  <si>
    <t>-267990405</t>
  </si>
  <si>
    <t>22</t>
  </si>
  <si>
    <t>59245010</t>
  </si>
  <si>
    <t>dlažba zámková tvaru I 200x165x80mm barevná</t>
  </si>
  <si>
    <t>-915650879</t>
  </si>
  <si>
    <t>1,5</t>
  </si>
  <si>
    <t>23</t>
  </si>
  <si>
    <t>596212214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</si>
  <si>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</si>
  <si>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-398121352</t>
  </si>
  <si>
    <t>1,5+50</t>
  </si>
  <si>
    <t>24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</si>
  <si>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</si>
  <si>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</si>
  <si>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-468966206</t>
  </si>
  <si>
    <t>Trubní vedení</t>
  </si>
  <si>
    <t>25</t>
  </si>
  <si>
    <t>899914113</t>
  </si>
  <si>
    <t>Montáž ocelové chráničky v otevřeném výkopu vnějšího průměru D 273 x 10 mm</t>
  </si>
  <si>
    <t>-2099410502</t>
  </si>
  <si>
    <t>26</t>
  </si>
  <si>
    <t>14011110</t>
  </si>
  <si>
    <t>trubka ocelová bezešvá hladká jakost 11 353 273x7,0mm</t>
  </si>
  <si>
    <t>-1624584812</t>
  </si>
  <si>
    <t>Ostatní konstrukce a práce, bourání</t>
  </si>
  <si>
    <t>27</t>
  </si>
  <si>
    <t>913121111</t>
  </si>
  <si>
    <t>Montáž a demontáž dočasných dopravních značek kompletních značek vč. podstavce a sloupku základních</t>
  </si>
  <si>
    <t>-812433715</t>
  </si>
  <si>
    <t>28</t>
  </si>
  <si>
    <t>913111211</t>
  </si>
  <si>
    <t>Montáž a demontáž dočasných dopravních značek Příplatek za první a každý další den použití dočasných dopravních značek k ceně 11-1111</t>
  </si>
  <si>
    <t>666945824</t>
  </si>
  <si>
    <t>4*60</t>
  </si>
  <si>
    <t>29</t>
  </si>
  <si>
    <t>914111111</t>
  </si>
  <si>
    <t>Montáž svislé dopravní značky základní velikosti do 1 m2 objímkami na sloupky nebo konzoly</t>
  </si>
  <si>
    <t>242487354</t>
  </si>
  <si>
    <t>30</t>
  </si>
  <si>
    <t>40445622</t>
  </si>
  <si>
    <t>informativní značky provozní IP1-IP3, IP4b-IP7, IP10a, b 750x750mm</t>
  </si>
  <si>
    <t>-1001181446</t>
  </si>
  <si>
    <t>31</t>
  </si>
  <si>
    <t>914511111</t>
  </si>
  <si>
    <t>Montáž sloupku dopravních značek délky do 3,5 m do betonového základu</t>
  </si>
  <si>
    <t>163476242</t>
  </si>
  <si>
    <t>32</t>
  </si>
  <si>
    <t>40445230</t>
  </si>
  <si>
    <t>sloupek pro dopravní značku Zn D 70mm v 3,5m</t>
  </si>
  <si>
    <t>383292590</t>
  </si>
  <si>
    <t>33</t>
  </si>
  <si>
    <t>40445254</t>
  </si>
  <si>
    <t>víčko plastové na sloupek D 70mm</t>
  </si>
  <si>
    <t>97417926</t>
  </si>
  <si>
    <t>34</t>
  </si>
  <si>
    <t>915131112</t>
  </si>
  <si>
    <t>Vodorovné dopravní značení stříkané barvou přechody pro chodce, šipky, symboly bílé retroreflexní</t>
  </si>
  <si>
    <t>2044164548</t>
  </si>
  <si>
    <t>tělesně postižení</t>
  </si>
  <si>
    <t>1,2*1,2</t>
  </si>
  <si>
    <t>35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</si>
  <si>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</si>
  <si>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</si>
  <si>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-1330541755</t>
  </si>
  <si>
    <t>9,12</t>
  </si>
  <si>
    <t>36</t>
  </si>
  <si>
    <t>59217029</t>
  </si>
  <si>
    <t>obrubník betonový silniční nájezdový 1000x150x150mm</t>
  </si>
  <si>
    <t>-417703869</t>
  </si>
  <si>
    <t>998</t>
  </si>
  <si>
    <t>Přesun hmot</t>
  </si>
  <si>
    <t>37</t>
  </si>
  <si>
    <t>998223011</t>
  </si>
  <si>
    <t>Přesun hmot pro pozemní komunikace s krytem dlážděným dopravní vzdálenost do 200 m jakékoliv délky objektu</t>
  </si>
  <si>
    <t>278613037</t>
  </si>
  <si>
    <t>PSV</t>
  </si>
  <si>
    <t>Práce a dodávky PSV</t>
  </si>
  <si>
    <t>741</t>
  </si>
  <si>
    <t>Elektroinstalace - silnoproud</t>
  </si>
  <si>
    <t>38</t>
  </si>
  <si>
    <t>741001</t>
  </si>
  <si>
    <t>Montáž svítidel výbojkových se zapojením vodičů průmyslových nebo venkovních na výložník, včetně dodávky kabelu</t>
  </si>
  <si>
    <t>vlastní</t>
  </si>
  <si>
    <t>-2068229434</t>
  </si>
  <si>
    <t>39</t>
  </si>
  <si>
    <t>34848110</t>
  </si>
  <si>
    <t>svítidlo venkovní výložníkové 1x36W</t>
  </si>
  <si>
    <t>-2085125707</t>
  </si>
  <si>
    <t>1+1</t>
  </si>
  <si>
    <t>40</t>
  </si>
  <si>
    <t>34844461</t>
  </si>
  <si>
    <t>výložník osvětlovacích stožárů dvojitý pravoúhlý</t>
  </si>
  <si>
    <t>-683048067</t>
  </si>
  <si>
    <t>41</t>
  </si>
  <si>
    <t>348001</t>
  </si>
  <si>
    <t>stožár veřejného osvětlení</t>
  </si>
  <si>
    <t>ks</t>
  </si>
  <si>
    <t>-338342469</t>
  </si>
  <si>
    <t>42</t>
  </si>
  <si>
    <t>741810001</t>
  </si>
  <si>
    <t>Zkoušky a prohlídky elektrických rozvodů a zařízení celková prohlídka a vyhotovení revizní zprávy pro objem montážních prací do 100 tis. Kč</t>
  </si>
  <si>
    <t>1679129270</t>
  </si>
  <si>
    <t>43</t>
  </si>
  <si>
    <t>998741201</t>
  </si>
  <si>
    <t>Přesun hmot pro silnoproud stanovený procentní sazbou (%) z ceny vodorovná dopravní vzdálenost do 50 m v objektech výšky do 6 m</t>
  </si>
  <si>
    <t>%</t>
  </si>
  <si>
    <t>-677498067</t>
  </si>
  <si>
    <t>OST</t>
  </si>
  <si>
    <t>Ostatní</t>
  </si>
  <si>
    <t>44</t>
  </si>
  <si>
    <t>OST 01</t>
  </si>
  <si>
    <t>Vytýčení podzemních sítí</t>
  </si>
  <si>
    <t>kpl</t>
  </si>
  <si>
    <t>512</t>
  </si>
  <si>
    <t>-363754278</t>
  </si>
  <si>
    <t>VRN</t>
  </si>
  <si>
    <t>Vedlejší rozpočtové náklady</t>
  </si>
  <si>
    <t>45</t>
  </si>
  <si>
    <t>VRN 01</t>
  </si>
  <si>
    <t>Geodet - zaměření zpevněné plochy</t>
  </si>
  <si>
    <t>-333171776</t>
  </si>
  <si>
    <t>46</t>
  </si>
  <si>
    <t>VRN 02</t>
  </si>
  <si>
    <t>Zařízení staveniště</t>
  </si>
  <si>
    <t>-610538368</t>
  </si>
  <si>
    <t>02 - 2. etapa - Osazení přístupové rampy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</si>
  <si>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</si>
  <si>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</si>
  <si>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</si>
  <si>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>113107344</t>
  </si>
  <si>
    <t>Odstranění podkladů nebo krytů strojně plochy jednotlivě do 50 m2 s přemístěním hmot na skládku na vzdálenost do 3 m nebo s naložením na dopravní prostředek živičných, o tl. vrstvy přes 150 do 200 mm</t>
  </si>
  <si>
    <t>946941501</t>
  </si>
  <si>
    <t>stávající asfaltová plocha pod rampou</t>
  </si>
  <si>
    <t>1,7*4,7</t>
  </si>
  <si>
    <t>119003213</t>
  </si>
  <si>
    <t>Pomocné konstrukce při zabezpečení výkopu svislé ocelové mobilní oplocení, výšky do 1,5 m panely vyplněné profilovaným plechem zřízení</t>
  </si>
  <si>
    <t>1242333941</t>
  </si>
  <si>
    <t>2+3,5+14+2,5+9</t>
  </si>
  <si>
    <t>119003214</t>
  </si>
  <si>
    <t>Pomocné konstrukce při zabezpečení výkopu svislé ocelové mobilní oplocení, výšky do 1,5 m panely vyplněné profilovaným plechem odstranění</t>
  </si>
  <si>
    <t>618690543</t>
  </si>
  <si>
    <t>-2018337538</t>
  </si>
  <si>
    <t>přístupový chodník</t>
  </si>
  <si>
    <t>3,945*2</t>
  </si>
  <si>
    <t>-1967247964</t>
  </si>
  <si>
    <t>3,945*1,7*0,25</t>
  </si>
  <si>
    <t>1380735781</t>
  </si>
  <si>
    <t>základy pod rampu</t>
  </si>
  <si>
    <t>5*0,2*0,9</t>
  </si>
  <si>
    <t>1,5*0,2*0,9</t>
  </si>
  <si>
    <t>4,7*0,2*0,9</t>
  </si>
  <si>
    <t>3*0,2*0,9</t>
  </si>
  <si>
    <t>1,4*0,2*0,9</t>
  </si>
  <si>
    <t>1997222967</t>
  </si>
  <si>
    <t>1,677</t>
  </si>
  <si>
    <t>3,618</t>
  </si>
  <si>
    <t>-804098</t>
  </si>
  <si>
    <t>5,295*20</t>
  </si>
  <si>
    <t>-490452335</t>
  </si>
  <si>
    <t>5,295*2 'Přepočtené koeficientem množství</t>
  </si>
  <si>
    <t>-950453514</t>
  </si>
  <si>
    <t>181351003</t>
  </si>
  <si>
    <t>Rozprostření a urovnání ornice v rovině nebo ve svahu sklonu do 1:5 strojně při souvislé ploše do 100 m2, tl. vrstvy do 200 mm</t>
  </si>
  <si>
    <t>1339233827</t>
  </si>
  <si>
    <t>úprava terénu okolo přístupového chodníku a rampy</t>
  </si>
  <si>
    <t>8*1</t>
  </si>
  <si>
    <t>213311141</t>
  </si>
  <si>
    <t>Polštáře zhutněné pod základy ze štěrkopísku tříděného</t>
  </si>
  <si>
    <t>13421624</t>
  </si>
  <si>
    <t>3*0,255/2*1,5</t>
  </si>
  <si>
    <t>1,765*1,5*0,255</t>
  </si>
  <si>
    <t>((0,63+0,255)/2*3)*1,5</t>
  </si>
  <si>
    <t>1,5*2,4*0,63</t>
  </si>
  <si>
    <t>415904804</t>
  </si>
  <si>
    <t>5*0,2*0,1</t>
  </si>
  <si>
    <t>1,5*0,2*0,1</t>
  </si>
  <si>
    <t>4,7*0,2*0,1</t>
  </si>
  <si>
    <t>3*0,2*0,1</t>
  </si>
  <si>
    <t>1,4*0,2*0,1</t>
  </si>
  <si>
    <t>1074002702</t>
  </si>
  <si>
    <t>5*0,2*0,8*1,035</t>
  </si>
  <si>
    <t>1,5*0,2*0,8*1,035</t>
  </si>
  <si>
    <t>4,7*0,2*0,8*1,035</t>
  </si>
  <si>
    <t>3*0,2*0,8*1,035</t>
  </si>
  <si>
    <t>1,4*0,2*0,8*1,035</t>
  </si>
  <si>
    <t>1,5*0,2*0,255</t>
  </si>
  <si>
    <t>1,5*0,2*0,63</t>
  </si>
  <si>
    <t>((0,63+0,255)/2*3)*0,2</t>
  </si>
  <si>
    <t>274351121</t>
  </si>
  <si>
    <t>Bednění základů pasů rovné zřízení</t>
  </si>
  <si>
    <t>1773247018</t>
  </si>
  <si>
    <t>3*0,255/2</t>
  </si>
  <si>
    <t>1,5*0,255*2</t>
  </si>
  <si>
    <t>1,57*0,255*2</t>
  </si>
  <si>
    <t>((0,63+0,255)/2*2,8)</t>
  </si>
  <si>
    <t>1,5*0,63</t>
  </si>
  <si>
    <t>1,5*0,255</t>
  </si>
  <si>
    <t>1,5*0,63*2</t>
  </si>
  <si>
    <t>274351122</t>
  </si>
  <si>
    <t>Bednění základů pasů rovné odstranění</t>
  </si>
  <si>
    <t>-1667888255</t>
  </si>
  <si>
    <t>Svislé a kompletní konstrukce</t>
  </si>
  <si>
    <t>311321814</t>
  </si>
  <si>
    <t>Nadzákladové zdi z betonu železového (bez výztuže) nosné pohledového (v přírodní barvě drtí a přísad) tř. C 25/30</t>
  </si>
  <si>
    <t>-485654562</t>
  </si>
  <si>
    <t>2,6*1,65*0,2</t>
  </si>
  <si>
    <t>1,5*0,63*0,2</t>
  </si>
  <si>
    <t>((0,63+0,255)/2*3,4)*0,2</t>
  </si>
  <si>
    <t>3,025*0,9*0,2</t>
  </si>
  <si>
    <t>1,765*0,255*0,2</t>
  </si>
  <si>
    <t>3,2*0,255/2*0,2</t>
  </si>
  <si>
    <t>311351121</t>
  </si>
  <si>
    <t>Bednění nadzákladových zdí nosných rovné oboustranné za každou stranu zřízení</t>
  </si>
  <si>
    <t>-1965250797</t>
  </si>
  <si>
    <t>2,6*1,65</t>
  </si>
  <si>
    <t>1,65*0,2</t>
  </si>
  <si>
    <t>2,6*0,9</t>
  </si>
  <si>
    <t>0,9*0,2</t>
  </si>
  <si>
    <t>0,75*1,5</t>
  </si>
  <si>
    <t>((0,75+0,375)/2*3,4)</t>
  </si>
  <si>
    <t>(3,025+0,2+3,025+0,2)*0,9</t>
  </si>
  <si>
    <t>0,375*1,765</t>
  </si>
  <si>
    <t>0,375*3,2/2</t>
  </si>
  <si>
    <t>(3,02+0,2+3,025+0,2)*0,9</t>
  </si>
  <si>
    <t>311351122</t>
  </si>
  <si>
    <t>Bednění nadzákladových zdí nosných rovné oboustranné za každou stranu odstranění</t>
  </si>
  <si>
    <t>-181601025</t>
  </si>
  <si>
    <t>311351911</t>
  </si>
  <si>
    <t>Bednění nadzákladových zdí nosných Příplatek k cenám bednění za pohledový beton</t>
  </si>
  <si>
    <t>1111567913</t>
  </si>
  <si>
    <t>311361821</t>
  </si>
  <si>
    <t>Výztuž nadzákladových zdí nosných svislých nebo odkloněných od svislice, rovných nebo oblých z betonářské oceli 10 505 (R) nebo BSt 500</t>
  </si>
  <si>
    <t>-511997344</t>
  </si>
  <si>
    <t>3,327*120/1000</t>
  </si>
  <si>
    <t>-1506165162</t>
  </si>
  <si>
    <t>3,945*1,7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</si>
  <si>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</si>
  <si>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</si>
  <si>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-1796629142</t>
  </si>
  <si>
    <t>3,945*1,5</t>
  </si>
  <si>
    <t>59245015</t>
  </si>
  <si>
    <t>dlažba zámková tvaru I 200x165x60mm přírodní</t>
  </si>
  <si>
    <t>-535370652</t>
  </si>
  <si>
    <t>Úpravy povrchů, podlahy a osazování výplní</t>
  </si>
  <si>
    <t>631311224</t>
  </si>
  <si>
    <t>Mazanina z betonu prostého se zvýšenými nároky na prostředí tl. přes 80 do 120 mm tř. C 25/30</t>
  </si>
  <si>
    <t>-377762212</t>
  </si>
  <si>
    <t>3,025*1,9*0,12</t>
  </si>
  <si>
    <t>1,765*1,9*0,12</t>
  </si>
  <si>
    <t>3,025*1,7*0,12</t>
  </si>
  <si>
    <t>1,7*2,6*0,12</t>
  </si>
  <si>
    <t>631319173</t>
  </si>
  <si>
    <t>Příplatek k cenám mazanin za stržení povrchu spodní vrstvy mazaniny latí před vložením výztuže nebo pletiva pro tl. obou vrstev mazaniny přes 80 do 120 mm</t>
  </si>
  <si>
    <t>-1836067430</t>
  </si>
  <si>
    <t>631362021</t>
  </si>
  <si>
    <t>Výztuž mazanin ze svařovaných sítí z drátů typu KARI</t>
  </si>
  <si>
    <t>471983942</t>
  </si>
  <si>
    <t>3,025*1,9*4,44/1000</t>
  </si>
  <si>
    <t>1,765*1,9*4,44/1000</t>
  </si>
  <si>
    <t>3,025*1,7*4,44/1000</t>
  </si>
  <si>
    <t>1,7*2,6*4,44/1000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</si>
  <si>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</si>
  <si>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</si>
  <si>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373474161</t>
  </si>
  <si>
    <t>59217017</t>
  </si>
  <si>
    <t>obrubník betonový chodníkový 1000x100x250mm</t>
  </si>
  <si>
    <t>1369973747</t>
  </si>
  <si>
    <t>949101111</t>
  </si>
  <si>
    <t>Lešení pomocné pracovní pro objekty pozemních staveb pro zatížení do 150 kg/m2, o výšce lešeňové podlahy do 1,9 m</t>
  </si>
  <si>
    <t>1138349490</t>
  </si>
  <si>
    <t>9,5*1,2</t>
  </si>
  <si>
    <t>2,6*1,2</t>
  </si>
  <si>
    <t>953312122</t>
  </si>
  <si>
    <t>Vložky svislé do dilatačních spár z polystyrenových desek extrudovaných včetně dodání a osazení, v jakémkoliv zdivu přes 10 do 20 mm</t>
  </si>
  <si>
    <t>-824248803</t>
  </si>
  <si>
    <t>(0,4+3+1)*1</t>
  </si>
  <si>
    <t>997</t>
  </si>
  <si>
    <t>Přesun sutě</t>
  </si>
  <si>
    <t>997221561</t>
  </si>
  <si>
    <t>Vodorovná doprava suti bez naložení, ale se složením a s hrubým urovnáním z kusových materiálů, na vzdálenost do 1 km</t>
  </si>
  <si>
    <t>-1947026034</t>
  </si>
  <si>
    <t>997221569</t>
  </si>
  <si>
    <t>Vodorovná doprava suti bez naložení, ale se složením a s hrubým urovnáním Příplatek k ceně za každý další i započatý 1 km přes 1 km</t>
  </si>
  <si>
    <t>-157237186</t>
  </si>
  <si>
    <t>3,596*29</t>
  </si>
  <si>
    <t>997221645</t>
  </si>
  <si>
    <t>Poplatek za uložení stavebního odpadu na skládce (skládkovné) asfaltového bez obsahu dehtu zatříděného do Katalogu odpadů pod kódem 17 03 02</t>
  </si>
  <si>
    <t>-1834525971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</si>
  <si>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</si>
  <si>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</si>
  <si>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184707629</t>
  </si>
  <si>
    <t>385368137</t>
  </si>
  <si>
    <t>935308569</t>
  </si>
  <si>
    <t>Geodet - vytýčení rampy</t>
  </si>
  <si>
    <t>-930650952</t>
  </si>
  <si>
    <t>-858528337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</si>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</sst>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N4592020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Úprava prostoru u stávající nemocniční lékárny v Opavě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4. 11. 2020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Slezská nemocnice v Opavě, Olomoucká 470/86,OP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Ing.arch. Martin Janda, Frenštát p.R.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'01 - 1.etapa - Rozšíření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'01 - 1.etapa - Rozšíření ...'!P90</f>
        <v>0</v>
      </c>
      <c r="AV55" s="121">
        <f>'01 - 1.etapa - Rozšíření ...'!J33</f>
        <v>0</v>
      </c>
      <c r="AW55" s="121">
        <f>'01 - 1.etapa - Rozšíření ...'!J34</f>
        <v>0</v>
      </c>
      <c r="AX55" s="121">
        <f>'01 - 1.etapa - Rozšíření ...'!J35</f>
        <v>0</v>
      </c>
      <c r="AY55" s="121">
        <f>'01 - 1.etapa - Rozšíření ...'!J36</f>
        <v>0</v>
      </c>
      <c r="AZ55" s="121">
        <f>'01 - 1.etapa - Rozšíření ...'!F33</f>
        <v>0</v>
      </c>
      <c r="BA55" s="121">
        <f>'01 - 1.etapa - Rozšíření ...'!F34</f>
        <v>0</v>
      </c>
      <c r="BB55" s="121">
        <f>'01 - 1.etapa - Rozšíření ...'!F35</f>
        <v>0</v>
      </c>
      <c r="BC55" s="121">
        <f>'01 - 1.etapa - Rozšíření ...'!F36</f>
        <v>0</v>
      </c>
      <c r="BD55" s="123">
        <f>'01 - 1.etapa - Rozšíření ...'!F37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'02 - 2. etapa - Osazení p...'!J30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5">
        <v>0</v>
      </c>
      <c r="AT56" s="126">
        <f>ROUND(SUM(AV56:AW56),2)</f>
        <v>0</v>
      </c>
      <c r="AU56" s="127">
        <f>'02 - 2. etapa - Osazení p...'!P90</f>
        <v>0</v>
      </c>
      <c r="AV56" s="126">
        <f>'02 - 2. etapa - Osazení p...'!J33</f>
        <v>0</v>
      </c>
      <c r="AW56" s="126">
        <f>'02 - 2. etapa - Osazení p...'!J34</f>
        <v>0</v>
      </c>
      <c r="AX56" s="126">
        <f>'02 - 2. etapa - Osazení p...'!J35</f>
        <v>0</v>
      </c>
      <c r="AY56" s="126">
        <f>'02 - 2. etapa - Osazení p...'!J36</f>
        <v>0</v>
      </c>
      <c r="AZ56" s="126">
        <f>'02 - 2. etapa - Osazení p...'!F33</f>
        <v>0</v>
      </c>
      <c r="BA56" s="126">
        <f>'02 - 2. etapa - Osazení p...'!F34</f>
        <v>0</v>
      </c>
      <c r="BB56" s="126">
        <f>'02 - 2. etapa - Osazení p...'!F35</f>
        <v>0</v>
      </c>
      <c r="BC56" s="126">
        <f>'02 - 2. etapa - Osazení p...'!F36</f>
        <v>0</v>
      </c>
      <c r="BD56" s="128">
        <f>'02 - 2. etapa - Osazení p...'!F37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1.etapa - Rozšíření ...'!C2" display="/"/>
    <hyperlink ref="A56" location="'02 - 2. etapa - Osazení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81</v>
      </c>
    </row>
    <row r="4" spans="2:46" s="1" customFormat="1" ht="24.95" customHeight="1">
      <c r="B4" s="21"/>
      <c r="D4" s="133" t="s">
        <v>85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Úprava prostoru u stávající nemocniční lékárny v Opavě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87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4. 11. 2020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35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37</v>
      </c>
      <c r="E30" s="39"/>
      <c r="F30" s="39"/>
      <c r="G30" s="39"/>
      <c r="H30" s="39"/>
      <c r="I30" s="137"/>
      <c r="J30" s="151">
        <f>ROUND(J90,2)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39</v>
      </c>
      <c r="G32" s="39"/>
      <c r="H32" s="39"/>
      <c r="I32" s="153" t="s">
        <v>38</v>
      </c>
      <c r="J32" s="152" t="s">
        <v>40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35" t="s">
        <v>42</v>
      </c>
      <c r="F33" s="155">
        <f>ROUND((SUM(BE90:BE273)),2)</f>
        <v>0</v>
      </c>
      <c r="G33" s="39"/>
      <c r="H33" s="39"/>
      <c r="I33" s="156">
        <v>0.21</v>
      </c>
      <c r="J33" s="155">
        <f>ROUND(((SUM(BE90:BE273))*I33),2)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43</v>
      </c>
      <c r="F34" s="155">
        <f>ROUND((SUM(BF90:BF273)),2)</f>
        <v>0</v>
      </c>
      <c r="G34" s="39"/>
      <c r="H34" s="39"/>
      <c r="I34" s="156">
        <v>0.15</v>
      </c>
      <c r="J34" s="155">
        <f>ROUND(((SUM(BF90:BF273))*I34),2)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44</v>
      </c>
      <c r="F35" s="155">
        <f>ROUND((SUM(BG90:BG273)),2)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45</v>
      </c>
      <c r="F36" s="155">
        <f>ROUND((SUM(BH90:BH273)),2)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46</v>
      </c>
      <c r="F37" s="155">
        <f>ROUND((SUM(BI90:BI273)),2)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Úprava prostoru u stávající nemocniční lékárny v Opavě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01 - 1.etapa - Rozšíření zpevněných ploch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4. 11. 2020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Slezská nemocnice v Opavě, Olomoucká 470/86,OP</v>
      </c>
      <c r="G54" s="41"/>
      <c r="H54" s="41"/>
      <c r="I54" s="141" t="s">
        <v>31</v>
      </c>
      <c r="J54" s="37" t="str">
        <f>E21</f>
        <v>Ing.arch. Martin Janda, Frenštát p.R.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89</v>
      </c>
      <c r="D57" s="173"/>
      <c r="E57" s="173"/>
      <c r="F57" s="173"/>
      <c r="G57" s="173"/>
      <c r="H57" s="173"/>
      <c r="I57" s="174"/>
      <c r="J57" s="175" t="s">
        <v>90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69</v>
      </c>
      <c r="D59" s="41"/>
      <c r="E59" s="41"/>
      <c r="F59" s="41"/>
      <c r="G59" s="41"/>
      <c r="H59" s="41"/>
      <c r="I59" s="137"/>
      <c r="J59" s="103">
        <f>J90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pans="1:31" s="9" customFormat="1" ht="24.95" customHeight="1">
      <c r="A60" s="9"/>
      <c r="B60" s="177"/>
      <c r="C60" s="178"/>
      <c r="D60" s="179" t="s">
        <v>92</v>
      </c>
      <c r="E60" s="180"/>
      <c r="F60" s="180"/>
      <c r="G60" s="180"/>
      <c r="H60" s="180"/>
      <c r="I60" s="181"/>
      <c r="J60" s="182">
        <f>J91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93</v>
      </c>
      <c r="E61" s="187"/>
      <c r="F61" s="187"/>
      <c r="G61" s="187"/>
      <c r="H61" s="187"/>
      <c r="I61" s="188"/>
      <c r="J61" s="189">
        <f>J92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94</v>
      </c>
      <c r="E62" s="187"/>
      <c r="F62" s="187"/>
      <c r="G62" s="187"/>
      <c r="H62" s="187"/>
      <c r="I62" s="188"/>
      <c r="J62" s="189">
        <f>J170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95</v>
      </c>
      <c r="E63" s="187"/>
      <c r="F63" s="187"/>
      <c r="G63" s="187"/>
      <c r="H63" s="187"/>
      <c r="I63" s="188"/>
      <c r="J63" s="189">
        <f>J179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96</v>
      </c>
      <c r="E64" s="187"/>
      <c r="F64" s="187"/>
      <c r="G64" s="187"/>
      <c r="H64" s="187"/>
      <c r="I64" s="188"/>
      <c r="J64" s="189">
        <f>J205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97</v>
      </c>
      <c r="E65" s="187"/>
      <c r="F65" s="187"/>
      <c r="G65" s="187"/>
      <c r="H65" s="187"/>
      <c r="I65" s="188"/>
      <c r="J65" s="189">
        <f>J216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98</v>
      </c>
      <c r="E66" s="187"/>
      <c r="F66" s="187"/>
      <c r="G66" s="187"/>
      <c r="H66" s="187"/>
      <c r="I66" s="188"/>
      <c r="J66" s="189">
        <f>J250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7"/>
      <c r="C67" s="178"/>
      <c r="D67" s="179" t="s">
        <v>99</v>
      </c>
      <c r="E67" s="180"/>
      <c r="F67" s="180"/>
      <c r="G67" s="180"/>
      <c r="H67" s="180"/>
      <c r="I67" s="181"/>
      <c r="J67" s="182">
        <f>J252</f>
        <v>0</v>
      </c>
      <c r="K67" s="178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4"/>
      <c r="C68" s="185"/>
      <c r="D68" s="186" t="s">
        <v>100</v>
      </c>
      <c r="E68" s="187"/>
      <c r="F68" s="187"/>
      <c r="G68" s="187"/>
      <c r="H68" s="187"/>
      <c r="I68" s="188"/>
      <c r="J68" s="189">
        <f>J253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101</v>
      </c>
      <c r="E69" s="180"/>
      <c r="F69" s="180"/>
      <c r="G69" s="180"/>
      <c r="H69" s="180"/>
      <c r="I69" s="181"/>
      <c r="J69" s="182">
        <f>J269</f>
        <v>0</v>
      </c>
      <c r="K69" s="178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102</v>
      </c>
      <c r="E70" s="180"/>
      <c r="F70" s="180"/>
      <c r="G70" s="180"/>
      <c r="H70" s="180"/>
      <c r="I70" s="181"/>
      <c r="J70" s="182">
        <f>J271</f>
        <v>0</v>
      </c>
      <c r="K70" s="178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167"/>
      <c r="J72" s="61"/>
      <c r="K72" s="6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170"/>
      <c r="J76" s="63"/>
      <c r="K76" s="63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103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1" t="str">
        <f>E7</f>
        <v>Úprava prostoru u stávající nemocniční lékárny v Opavě</v>
      </c>
      <c r="F80" s="33"/>
      <c r="G80" s="33"/>
      <c r="H80" s="33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86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01 - 1.etapa - Rozšíření zpevněných ploch</v>
      </c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 xml:space="preserve"> </v>
      </c>
      <c r="G84" s="41"/>
      <c r="H84" s="41"/>
      <c r="I84" s="141" t="s">
        <v>23</v>
      </c>
      <c r="J84" s="73" t="str">
        <f>IF(J12="","",J12)</f>
        <v>4. 11. 2020</v>
      </c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40.05" customHeight="1">
      <c r="A86" s="39"/>
      <c r="B86" s="40"/>
      <c r="C86" s="33" t="s">
        <v>25</v>
      </c>
      <c r="D86" s="41"/>
      <c r="E86" s="41"/>
      <c r="F86" s="28" t="str">
        <f>E15</f>
        <v>Slezská nemocnice v Opavě, Olomoucká 470/86,OP</v>
      </c>
      <c r="G86" s="41"/>
      <c r="H86" s="41"/>
      <c r="I86" s="141" t="s">
        <v>31</v>
      </c>
      <c r="J86" s="37" t="str">
        <f>E21</f>
        <v>Ing.arch. Martin Janda, Frenštát p.R.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141" t="s">
        <v>34</v>
      </c>
      <c r="J87" s="37" t="str">
        <f>E24</f>
        <v xml:space="preserve"> </v>
      </c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91"/>
      <c r="B89" s="192"/>
      <c r="C89" s="193" t="s">
        <v>104</v>
      </c>
      <c r="D89" s="194" t="s">
        <v>56</v>
      </c>
      <c r="E89" s="194" t="s">
        <v>52</v>
      </c>
      <c r="F89" s="194" t="s">
        <v>53</v>
      </c>
      <c r="G89" s="194" t="s">
        <v>105</v>
      </c>
      <c r="H89" s="194" t="s">
        <v>106</v>
      </c>
      <c r="I89" s="195" t="s">
        <v>107</v>
      </c>
      <c r="J89" s="194" t="s">
        <v>90</v>
      </c>
      <c r="K89" s="196" t="s">
        <v>108</v>
      </c>
      <c r="L89" s="197"/>
      <c r="M89" s="93" t="s">
        <v>19</v>
      </c>
      <c r="N89" s="94" t="s">
        <v>41</v>
      </c>
      <c r="O89" s="94" t="s">
        <v>109</v>
      </c>
      <c r="P89" s="94" t="s">
        <v>110</v>
      </c>
      <c r="Q89" s="94" t="s">
        <v>111</v>
      </c>
      <c r="R89" s="94" t="s">
        <v>112</v>
      </c>
      <c r="S89" s="94" t="s">
        <v>113</v>
      </c>
      <c r="T89" s="95" t="s">
        <v>114</v>
      </c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</row>
    <row r="90" spans="1:63" s="2" customFormat="1" ht="22.8" customHeight="1">
      <c r="A90" s="39"/>
      <c r="B90" s="40"/>
      <c r="C90" s="100" t="s">
        <v>115</v>
      </c>
      <c r="D90" s="41"/>
      <c r="E90" s="41"/>
      <c r="F90" s="41"/>
      <c r="G90" s="41"/>
      <c r="H90" s="41"/>
      <c r="I90" s="137"/>
      <c r="J90" s="198">
        <f>BK90</f>
        <v>0</v>
      </c>
      <c r="K90" s="41"/>
      <c r="L90" s="45"/>
      <c r="M90" s="96"/>
      <c r="N90" s="199"/>
      <c r="O90" s="97"/>
      <c r="P90" s="200">
        <f>P91+P252+P269+P271</f>
        <v>0</v>
      </c>
      <c r="Q90" s="97"/>
      <c r="R90" s="200">
        <f>R91+R252+R269+R271</f>
        <v>47.36308353999999</v>
      </c>
      <c r="S90" s="97"/>
      <c r="T90" s="201">
        <f>T91+T252+T269+T271</f>
        <v>1.02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70</v>
      </c>
      <c r="AU90" s="18" t="s">
        <v>91</v>
      </c>
      <c r="BK90" s="202">
        <f>BK91+BK252+BK269+BK271</f>
        <v>0</v>
      </c>
    </row>
    <row r="91" spans="1:63" s="12" customFormat="1" ht="25.9" customHeight="1">
      <c r="A91" s="12"/>
      <c r="B91" s="203"/>
      <c r="C91" s="204"/>
      <c r="D91" s="205" t="s">
        <v>70</v>
      </c>
      <c r="E91" s="206" t="s">
        <v>116</v>
      </c>
      <c r="F91" s="206" t="s">
        <v>117</v>
      </c>
      <c r="G91" s="204"/>
      <c r="H91" s="204"/>
      <c r="I91" s="207"/>
      <c r="J91" s="208">
        <f>BK91</f>
        <v>0</v>
      </c>
      <c r="K91" s="204"/>
      <c r="L91" s="209"/>
      <c r="M91" s="210"/>
      <c r="N91" s="211"/>
      <c r="O91" s="211"/>
      <c r="P91" s="212">
        <f>P92+P170+P179+P205+P216+P250</f>
        <v>0</v>
      </c>
      <c r="Q91" s="211"/>
      <c r="R91" s="212">
        <f>R92+R170+R179+R205+R216+R250</f>
        <v>47.35318353999999</v>
      </c>
      <c r="S91" s="211"/>
      <c r="T91" s="213">
        <f>T92+T170+T179+T205+T216+T250</f>
        <v>1.02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4" t="s">
        <v>79</v>
      </c>
      <c r="AT91" s="215" t="s">
        <v>70</v>
      </c>
      <c r="AU91" s="215" t="s">
        <v>71</v>
      </c>
      <c r="AY91" s="214" t="s">
        <v>118</v>
      </c>
      <c r="BK91" s="216">
        <f>BK92+BK170+BK179+BK205+BK216+BK250</f>
        <v>0</v>
      </c>
    </row>
    <row r="92" spans="1:63" s="12" customFormat="1" ht="22.8" customHeight="1">
      <c r="A92" s="12"/>
      <c r="B92" s="203"/>
      <c r="C92" s="204"/>
      <c r="D92" s="205" t="s">
        <v>70</v>
      </c>
      <c r="E92" s="217" t="s">
        <v>79</v>
      </c>
      <c r="F92" s="217" t="s">
        <v>119</v>
      </c>
      <c r="G92" s="204"/>
      <c r="H92" s="204"/>
      <c r="I92" s="207"/>
      <c r="J92" s="218">
        <f>BK92</f>
        <v>0</v>
      </c>
      <c r="K92" s="204"/>
      <c r="L92" s="209"/>
      <c r="M92" s="210"/>
      <c r="N92" s="211"/>
      <c r="O92" s="211"/>
      <c r="P92" s="212">
        <f>SUM(P93:P169)</f>
        <v>0</v>
      </c>
      <c r="Q92" s="211"/>
      <c r="R92" s="212">
        <f>SUM(R93:R169)</f>
        <v>0.0030435</v>
      </c>
      <c r="S92" s="211"/>
      <c r="T92" s="213">
        <f>SUM(T93:T169)</f>
        <v>1.02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4" t="s">
        <v>79</v>
      </c>
      <c r="AT92" s="215" t="s">
        <v>70</v>
      </c>
      <c r="AU92" s="215" t="s">
        <v>79</v>
      </c>
      <c r="AY92" s="214" t="s">
        <v>118</v>
      </c>
      <c r="BK92" s="216">
        <f>SUM(BK93:BK169)</f>
        <v>0</v>
      </c>
    </row>
    <row r="93" spans="1:65" s="2" customFormat="1" ht="21.75" customHeight="1">
      <c r="A93" s="39"/>
      <c r="B93" s="40"/>
      <c r="C93" s="219" t="s">
        <v>79</v>
      </c>
      <c r="D93" s="219" t="s">
        <v>120</v>
      </c>
      <c r="E93" s="220" t="s">
        <v>121</v>
      </c>
      <c r="F93" s="221" t="s">
        <v>122</v>
      </c>
      <c r="G93" s="222" t="s">
        <v>123</v>
      </c>
      <c r="H93" s="223">
        <v>47.561</v>
      </c>
      <c r="I93" s="224"/>
      <c r="J93" s="225">
        <f>ROUND(I93*H93,2)</f>
        <v>0</v>
      </c>
      <c r="K93" s="221" t="s">
        <v>124</v>
      </c>
      <c r="L93" s="45"/>
      <c r="M93" s="226" t="s">
        <v>19</v>
      </c>
      <c r="N93" s="227" t="s">
        <v>42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125</v>
      </c>
      <c r="AT93" s="230" t="s">
        <v>120</v>
      </c>
      <c r="AU93" s="230" t="s">
        <v>81</v>
      </c>
      <c r="AY93" s="18" t="s">
        <v>118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79</v>
      </c>
      <c r="BK93" s="231">
        <f>ROUND(I93*H93,2)</f>
        <v>0</v>
      </c>
      <c r="BL93" s="18" t="s">
        <v>125</v>
      </c>
      <c r="BM93" s="230" t="s">
        <v>126</v>
      </c>
    </row>
    <row r="94" spans="1:51" s="13" customFormat="1" ht="12">
      <c r="A94" s="13"/>
      <c r="B94" s="232"/>
      <c r="C94" s="233"/>
      <c r="D94" s="234" t="s">
        <v>127</v>
      </c>
      <c r="E94" s="235" t="s">
        <v>19</v>
      </c>
      <c r="F94" s="236" t="s">
        <v>128</v>
      </c>
      <c r="G94" s="233"/>
      <c r="H94" s="235" t="s">
        <v>19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127</v>
      </c>
      <c r="AU94" s="242" t="s">
        <v>81</v>
      </c>
      <c r="AV94" s="13" t="s">
        <v>79</v>
      </c>
      <c r="AW94" s="13" t="s">
        <v>33</v>
      </c>
      <c r="AX94" s="13" t="s">
        <v>71</v>
      </c>
      <c r="AY94" s="242" t="s">
        <v>118</v>
      </c>
    </row>
    <row r="95" spans="1:51" s="14" customFormat="1" ht="12">
      <c r="A95" s="14"/>
      <c r="B95" s="243"/>
      <c r="C95" s="244"/>
      <c r="D95" s="234" t="s">
        <v>127</v>
      </c>
      <c r="E95" s="245" t="s">
        <v>19</v>
      </c>
      <c r="F95" s="246" t="s">
        <v>129</v>
      </c>
      <c r="G95" s="244"/>
      <c r="H95" s="247">
        <v>47.561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127</v>
      </c>
      <c r="AU95" s="253" t="s">
        <v>81</v>
      </c>
      <c r="AV95" s="14" t="s">
        <v>81</v>
      </c>
      <c r="AW95" s="14" t="s">
        <v>33</v>
      </c>
      <c r="AX95" s="14" t="s">
        <v>71</v>
      </c>
      <c r="AY95" s="253" t="s">
        <v>118</v>
      </c>
    </row>
    <row r="96" spans="1:51" s="15" customFormat="1" ht="12">
      <c r="A96" s="15"/>
      <c r="B96" s="254"/>
      <c r="C96" s="255"/>
      <c r="D96" s="234" t="s">
        <v>127</v>
      </c>
      <c r="E96" s="256" t="s">
        <v>19</v>
      </c>
      <c r="F96" s="257" t="s">
        <v>130</v>
      </c>
      <c r="G96" s="255"/>
      <c r="H96" s="258">
        <v>47.561</v>
      </c>
      <c r="I96" s="259"/>
      <c r="J96" s="255"/>
      <c r="K96" s="255"/>
      <c r="L96" s="260"/>
      <c r="M96" s="261"/>
      <c r="N96" s="262"/>
      <c r="O96" s="262"/>
      <c r="P96" s="262"/>
      <c r="Q96" s="262"/>
      <c r="R96" s="262"/>
      <c r="S96" s="262"/>
      <c r="T96" s="263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4" t="s">
        <v>127</v>
      </c>
      <c r="AU96" s="264" t="s">
        <v>81</v>
      </c>
      <c r="AV96" s="15" t="s">
        <v>125</v>
      </c>
      <c r="AW96" s="15" t="s">
        <v>33</v>
      </c>
      <c r="AX96" s="15" t="s">
        <v>79</v>
      </c>
      <c r="AY96" s="264" t="s">
        <v>118</v>
      </c>
    </row>
    <row r="97" spans="1:65" s="2" customFormat="1" ht="21.75" customHeight="1">
      <c r="A97" s="39"/>
      <c r="B97" s="40"/>
      <c r="C97" s="219" t="s">
        <v>81</v>
      </c>
      <c r="D97" s="219" t="s">
        <v>120</v>
      </c>
      <c r="E97" s="220" t="s">
        <v>131</v>
      </c>
      <c r="F97" s="221" t="s">
        <v>132</v>
      </c>
      <c r="G97" s="222" t="s">
        <v>133</v>
      </c>
      <c r="H97" s="223">
        <v>1</v>
      </c>
      <c r="I97" s="224"/>
      <c r="J97" s="225">
        <f>ROUND(I97*H97,2)</f>
        <v>0</v>
      </c>
      <c r="K97" s="221" t="s">
        <v>124</v>
      </c>
      <c r="L97" s="45"/>
      <c r="M97" s="226" t="s">
        <v>19</v>
      </c>
      <c r="N97" s="227" t="s">
        <v>42</v>
      </c>
      <c r="O97" s="8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0" t="s">
        <v>125</v>
      </c>
      <c r="AT97" s="230" t="s">
        <v>120</v>
      </c>
      <c r="AU97" s="230" t="s">
        <v>81</v>
      </c>
      <c r="AY97" s="18" t="s">
        <v>118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8" t="s">
        <v>79</v>
      </c>
      <c r="BK97" s="231">
        <f>ROUND(I97*H97,2)</f>
        <v>0</v>
      </c>
      <c r="BL97" s="18" t="s">
        <v>125</v>
      </c>
      <c r="BM97" s="230" t="s">
        <v>134</v>
      </c>
    </row>
    <row r="98" spans="1:51" s="13" customFormat="1" ht="12">
      <c r="A98" s="13"/>
      <c r="B98" s="232"/>
      <c r="C98" s="233"/>
      <c r="D98" s="234" t="s">
        <v>127</v>
      </c>
      <c r="E98" s="235" t="s">
        <v>19</v>
      </c>
      <c r="F98" s="236" t="s">
        <v>128</v>
      </c>
      <c r="G98" s="233"/>
      <c r="H98" s="235" t="s">
        <v>19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127</v>
      </c>
      <c r="AU98" s="242" t="s">
        <v>81</v>
      </c>
      <c r="AV98" s="13" t="s">
        <v>79</v>
      </c>
      <c r="AW98" s="13" t="s">
        <v>33</v>
      </c>
      <c r="AX98" s="13" t="s">
        <v>71</v>
      </c>
      <c r="AY98" s="242" t="s">
        <v>118</v>
      </c>
    </row>
    <row r="99" spans="1:51" s="14" customFormat="1" ht="12">
      <c r="A99" s="14"/>
      <c r="B99" s="243"/>
      <c r="C99" s="244"/>
      <c r="D99" s="234" t="s">
        <v>127</v>
      </c>
      <c r="E99" s="245" t="s">
        <v>19</v>
      </c>
      <c r="F99" s="246" t="s">
        <v>79</v>
      </c>
      <c r="G99" s="244"/>
      <c r="H99" s="247">
        <v>1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127</v>
      </c>
      <c r="AU99" s="253" t="s">
        <v>81</v>
      </c>
      <c r="AV99" s="14" t="s">
        <v>81</v>
      </c>
      <c r="AW99" s="14" t="s">
        <v>33</v>
      </c>
      <c r="AX99" s="14" t="s">
        <v>71</v>
      </c>
      <c r="AY99" s="253" t="s">
        <v>118</v>
      </c>
    </row>
    <row r="100" spans="1:51" s="15" customFormat="1" ht="12">
      <c r="A100" s="15"/>
      <c r="B100" s="254"/>
      <c r="C100" s="255"/>
      <c r="D100" s="234" t="s">
        <v>127</v>
      </c>
      <c r="E100" s="256" t="s">
        <v>19</v>
      </c>
      <c r="F100" s="257" t="s">
        <v>130</v>
      </c>
      <c r="G100" s="255"/>
      <c r="H100" s="258">
        <v>1</v>
      </c>
      <c r="I100" s="259"/>
      <c r="J100" s="255"/>
      <c r="K100" s="255"/>
      <c r="L100" s="260"/>
      <c r="M100" s="261"/>
      <c r="N100" s="262"/>
      <c r="O100" s="262"/>
      <c r="P100" s="262"/>
      <c r="Q100" s="262"/>
      <c r="R100" s="262"/>
      <c r="S100" s="262"/>
      <c r="T100" s="263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4" t="s">
        <v>127</v>
      </c>
      <c r="AU100" s="264" t="s">
        <v>81</v>
      </c>
      <c r="AV100" s="15" t="s">
        <v>125</v>
      </c>
      <c r="AW100" s="15" t="s">
        <v>33</v>
      </c>
      <c r="AX100" s="15" t="s">
        <v>79</v>
      </c>
      <c r="AY100" s="264" t="s">
        <v>118</v>
      </c>
    </row>
    <row r="101" spans="1:65" s="2" customFormat="1" ht="16.5" customHeight="1">
      <c r="A101" s="39"/>
      <c r="B101" s="40"/>
      <c r="C101" s="219" t="s">
        <v>135</v>
      </c>
      <c r="D101" s="219" t="s">
        <v>120</v>
      </c>
      <c r="E101" s="220" t="s">
        <v>136</v>
      </c>
      <c r="F101" s="221" t="s">
        <v>137</v>
      </c>
      <c r="G101" s="222" t="s">
        <v>133</v>
      </c>
      <c r="H101" s="223">
        <v>1</v>
      </c>
      <c r="I101" s="224"/>
      <c r="J101" s="225">
        <f>ROUND(I101*H101,2)</f>
        <v>0</v>
      </c>
      <c r="K101" s="221" t="s">
        <v>124</v>
      </c>
      <c r="L101" s="45"/>
      <c r="M101" s="226" t="s">
        <v>19</v>
      </c>
      <c r="N101" s="227" t="s">
        <v>42</v>
      </c>
      <c r="O101" s="8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125</v>
      </c>
      <c r="AT101" s="230" t="s">
        <v>120</v>
      </c>
      <c r="AU101" s="230" t="s">
        <v>81</v>
      </c>
      <c r="AY101" s="18" t="s">
        <v>118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79</v>
      </c>
      <c r="BK101" s="231">
        <f>ROUND(I101*H101,2)</f>
        <v>0</v>
      </c>
      <c r="BL101" s="18" t="s">
        <v>125</v>
      </c>
      <c r="BM101" s="230" t="s">
        <v>138</v>
      </c>
    </row>
    <row r="102" spans="1:51" s="13" customFormat="1" ht="12">
      <c r="A102" s="13"/>
      <c r="B102" s="232"/>
      <c r="C102" s="233"/>
      <c r="D102" s="234" t="s">
        <v>127</v>
      </c>
      <c r="E102" s="235" t="s">
        <v>19</v>
      </c>
      <c r="F102" s="236" t="s">
        <v>128</v>
      </c>
      <c r="G102" s="233"/>
      <c r="H102" s="235" t="s">
        <v>19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127</v>
      </c>
      <c r="AU102" s="242" t="s">
        <v>81</v>
      </c>
      <c r="AV102" s="13" t="s">
        <v>79</v>
      </c>
      <c r="AW102" s="13" t="s">
        <v>33</v>
      </c>
      <c r="AX102" s="13" t="s">
        <v>71</v>
      </c>
      <c r="AY102" s="242" t="s">
        <v>118</v>
      </c>
    </row>
    <row r="103" spans="1:51" s="14" customFormat="1" ht="12">
      <c r="A103" s="14"/>
      <c r="B103" s="243"/>
      <c r="C103" s="244"/>
      <c r="D103" s="234" t="s">
        <v>127</v>
      </c>
      <c r="E103" s="245" t="s">
        <v>19</v>
      </c>
      <c r="F103" s="246" t="s">
        <v>79</v>
      </c>
      <c r="G103" s="244"/>
      <c r="H103" s="247">
        <v>1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127</v>
      </c>
      <c r="AU103" s="253" t="s">
        <v>81</v>
      </c>
      <c r="AV103" s="14" t="s">
        <v>81</v>
      </c>
      <c r="AW103" s="14" t="s">
        <v>33</v>
      </c>
      <c r="AX103" s="14" t="s">
        <v>71</v>
      </c>
      <c r="AY103" s="253" t="s">
        <v>118</v>
      </c>
    </row>
    <row r="104" spans="1:51" s="15" customFormat="1" ht="12">
      <c r="A104" s="15"/>
      <c r="B104" s="254"/>
      <c r="C104" s="255"/>
      <c r="D104" s="234" t="s">
        <v>127</v>
      </c>
      <c r="E104" s="256" t="s">
        <v>19</v>
      </c>
      <c r="F104" s="257" t="s">
        <v>130</v>
      </c>
      <c r="G104" s="255"/>
      <c r="H104" s="258">
        <v>1</v>
      </c>
      <c r="I104" s="259"/>
      <c r="J104" s="255"/>
      <c r="K104" s="255"/>
      <c r="L104" s="260"/>
      <c r="M104" s="261"/>
      <c r="N104" s="262"/>
      <c r="O104" s="262"/>
      <c r="P104" s="262"/>
      <c r="Q104" s="262"/>
      <c r="R104" s="262"/>
      <c r="S104" s="262"/>
      <c r="T104" s="263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4" t="s">
        <v>127</v>
      </c>
      <c r="AU104" s="264" t="s">
        <v>81</v>
      </c>
      <c r="AV104" s="15" t="s">
        <v>125</v>
      </c>
      <c r="AW104" s="15" t="s">
        <v>33</v>
      </c>
      <c r="AX104" s="15" t="s">
        <v>79</v>
      </c>
      <c r="AY104" s="264" t="s">
        <v>118</v>
      </c>
    </row>
    <row r="105" spans="1:65" s="2" customFormat="1" ht="33" customHeight="1">
      <c r="A105" s="39"/>
      <c r="B105" s="40"/>
      <c r="C105" s="219" t="s">
        <v>125</v>
      </c>
      <c r="D105" s="219" t="s">
        <v>120</v>
      </c>
      <c r="E105" s="220" t="s">
        <v>139</v>
      </c>
      <c r="F105" s="221" t="s">
        <v>140</v>
      </c>
      <c r="G105" s="222" t="s">
        <v>123</v>
      </c>
      <c r="H105" s="223">
        <v>4</v>
      </c>
      <c r="I105" s="224"/>
      <c r="J105" s="225">
        <f>ROUND(I105*H105,2)</f>
        <v>0</v>
      </c>
      <c r="K105" s="221" t="s">
        <v>124</v>
      </c>
      <c r="L105" s="45"/>
      <c r="M105" s="226" t="s">
        <v>19</v>
      </c>
      <c r="N105" s="227" t="s">
        <v>42</v>
      </c>
      <c r="O105" s="85"/>
      <c r="P105" s="228">
        <f>O105*H105</f>
        <v>0</v>
      </c>
      <c r="Q105" s="228">
        <v>0</v>
      </c>
      <c r="R105" s="228">
        <f>Q105*H105</f>
        <v>0</v>
      </c>
      <c r="S105" s="228">
        <v>0.255</v>
      </c>
      <c r="T105" s="229">
        <f>S105*H105</f>
        <v>1.02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125</v>
      </c>
      <c r="AT105" s="230" t="s">
        <v>120</v>
      </c>
      <c r="AU105" s="230" t="s">
        <v>81</v>
      </c>
      <c r="AY105" s="18" t="s">
        <v>118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79</v>
      </c>
      <c r="BK105" s="231">
        <f>ROUND(I105*H105,2)</f>
        <v>0</v>
      </c>
      <c r="BL105" s="18" t="s">
        <v>125</v>
      </c>
      <c r="BM105" s="230" t="s">
        <v>141</v>
      </c>
    </row>
    <row r="106" spans="1:51" s="13" customFormat="1" ht="12">
      <c r="A106" s="13"/>
      <c r="B106" s="232"/>
      <c r="C106" s="233"/>
      <c r="D106" s="234" t="s">
        <v>127</v>
      </c>
      <c r="E106" s="235" t="s">
        <v>19</v>
      </c>
      <c r="F106" s="236" t="s">
        <v>128</v>
      </c>
      <c r="G106" s="233"/>
      <c r="H106" s="235" t="s">
        <v>19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127</v>
      </c>
      <c r="AU106" s="242" t="s">
        <v>81</v>
      </c>
      <c r="AV106" s="13" t="s">
        <v>79</v>
      </c>
      <c r="AW106" s="13" t="s">
        <v>33</v>
      </c>
      <c r="AX106" s="13" t="s">
        <v>71</v>
      </c>
      <c r="AY106" s="242" t="s">
        <v>118</v>
      </c>
    </row>
    <row r="107" spans="1:51" s="13" customFormat="1" ht="12">
      <c r="A107" s="13"/>
      <c r="B107" s="232"/>
      <c r="C107" s="233"/>
      <c r="D107" s="234" t="s">
        <v>127</v>
      </c>
      <c r="E107" s="235" t="s">
        <v>19</v>
      </c>
      <c r="F107" s="236" t="s">
        <v>142</v>
      </c>
      <c r="G107" s="233"/>
      <c r="H107" s="235" t="s">
        <v>19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127</v>
      </c>
      <c r="AU107" s="242" t="s">
        <v>81</v>
      </c>
      <c r="AV107" s="13" t="s">
        <v>79</v>
      </c>
      <c r="AW107" s="13" t="s">
        <v>33</v>
      </c>
      <c r="AX107" s="13" t="s">
        <v>71</v>
      </c>
      <c r="AY107" s="242" t="s">
        <v>118</v>
      </c>
    </row>
    <row r="108" spans="1:51" s="14" customFormat="1" ht="12">
      <c r="A108" s="14"/>
      <c r="B108" s="243"/>
      <c r="C108" s="244"/>
      <c r="D108" s="234" t="s">
        <v>127</v>
      </c>
      <c r="E108" s="245" t="s">
        <v>19</v>
      </c>
      <c r="F108" s="246" t="s">
        <v>143</v>
      </c>
      <c r="G108" s="244"/>
      <c r="H108" s="247">
        <v>4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127</v>
      </c>
      <c r="AU108" s="253" t="s">
        <v>81</v>
      </c>
      <c r="AV108" s="14" t="s">
        <v>81</v>
      </c>
      <c r="AW108" s="14" t="s">
        <v>33</v>
      </c>
      <c r="AX108" s="14" t="s">
        <v>71</v>
      </c>
      <c r="AY108" s="253" t="s">
        <v>118</v>
      </c>
    </row>
    <row r="109" spans="1:51" s="15" customFormat="1" ht="12">
      <c r="A109" s="15"/>
      <c r="B109" s="254"/>
      <c r="C109" s="255"/>
      <c r="D109" s="234" t="s">
        <v>127</v>
      </c>
      <c r="E109" s="256" t="s">
        <v>19</v>
      </c>
      <c r="F109" s="257" t="s">
        <v>130</v>
      </c>
      <c r="G109" s="255"/>
      <c r="H109" s="258">
        <v>4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4" t="s">
        <v>127</v>
      </c>
      <c r="AU109" s="264" t="s">
        <v>81</v>
      </c>
      <c r="AV109" s="15" t="s">
        <v>125</v>
      </c>
      <c r="AW109" s="15" t="s">
        <v>33</v>
      </c>
      <c r="AX109" s="15" t="s">
        <v>79</v>
      </c>
      <c r="AY109" s="264" t="s">
        <v>118</v>
      </c>
    </row>
    <row r="110" spans="1:65" s="2" customFormat="1" ht="21.75" customHeight="1">
      <c r="A110" s="39"/>
      <c r="B110" s="40"/>
      <c r="C110" s="219" t="s">
        <v>144</v>
      </c>
      <c r="D110" s="219" t="s">
        <v>120</v>
      </c>
      <c r="E110" s="220" t="s">
        <v>145</v>
      </c>
      <c r="F110" s="221" t="s">
        <v>146</v>
      </c>
      <c r="G110" s="222" t="s">
        <v>147</v>
      </c>
      <c r="H110" s="223">
        <v>30.435</v>
      </c>
      <c r="I110" s="224"/>
      <c r="J110" s="225">
        <f>ROUND(I110*H110,2)</f>
        <v>0</v>
      </c>
      <c r="K110" s="221" t="s">
        <v>124</v>
      </c>
      <c r="L110" s="45"/>
      <c r="M110" s="226" t="s">
        <v>19</v>
      </c>
      <c r="N110" s="227" t="s">
        <v>42</v>
      </c>
      <c r="O110" s="85"/>
      <c r="P110" s="228">
        <f>O110*H110</f>
        <v>0</v>
      </c>
      <c r="Q110" s="228">
        <v>0.0001</v>
      </c>
      <c r="R110" s="228">
        <f>Q110*H110</f>
        <v>0.0030435</v>
      </c>
      <c r="S110" s="228">
        <v>0</v>
      </c>
      <c r="T110" s="22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0" t="s">
        <v>125</v>
      </c>
      <c r="AT110" s="230" t="s">
        <v>120</v>
      </c>
      <c r="AU110" s="230" t="s">
        <v>81</v>
      </c>
      <c r="AY110" s="18" t="s">
        <v>118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8" t="s">
        <v>79</v>
      </c>
      <c r="BK110" s="231">
        <f>ROUND(I110*H110,2)</f>
        <v>0</v>
      </c>
      <c r="BL110" s="18" t="s">
        <v>125</v>
      </c>
      <c r="BM110" s="230" t="s">
        <v>148</v>
      </c>
    </row>
    <row r="111" spans="1:51" s="13" customFormat="1" ht="12">
      <c r="A111" s="13"/>
      <c r="B111" s="232"/>
      <c r="C111" s="233"/>
      <c r="D111" s="234" t="s">
        <v>127</v>
      </c>
      <c r="E111" s="235" t="s">
        <v>19</v>
      </c>
      <c r="F111" s="236" t="s">
        <v>128</v>
      </c>
      <c r="G111" s="233"/>
      <c r="H111" s="235" t="s">
        <v>19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127</v>
      </c>
      <c r="AU111" s="242" t="s">
        <v>81</v>
      </c>
      <c r="AV111" s="13" t="s">
        <v>79</v>
      </c>
      <c r="AW111" s="13" t="s">
        <v>33</v>
      </c>
      <c r="AX111" s="13" t="s">
        <v>71</v>
      </c>
      <c r="AY111" s="242" t="s">
        <v>118</v>
      </c>
    </row>
    <row r="112" spans="1:51" s="14" customFormat="1" ht="12">
      <c r="A112" s="14"/>
      <c r="B112" s="243"/>
      <c r="C112" s="244"/>
      <c r="D112" s="234" t="s">
        <v>127</v>
      </c>
      <c r="E112" s="245" t="s">
        <v>19</v>
      </c>
      <c r="F112" s="246" t="s">
        <v>149</v>
      </c>
      <c r="G112" s="244"/>
      <c r="H112" s="247">
        <v>30.435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127</v>
      </c>
      <c r="AU112" s="253" t="s">
        <v>81</v>
      </c>
      <c r="AV112" s="14" t="s">
        <v>81</v>
      </c>
      <c r="AW112" s="14" t="s">
        <v>33</v>
      </c>
      <c r="AX112" s="14" t="s">
        <v>71</v>
      </c>
      <c r="AY112" s="253" t="s">
        <v>118</v>
      </c>
    </row>
    <row r="113" spans="1:51" s="15" customFormat="1" ht="12">
      <c r="A113" s="15"/>
      <c r="B113" s="254"/>
      <c r="C113" s="255"/>
      <c r="D113" s="234" t="s">
        <v>127</v>
      </c>
      <c r="E113" s="256" t="s">
        <v>19</v>
      </c>
      <c r="F113" s="257" t="s">
        <v>130</v>
      </c>
      <c r="G113" s="255"/>
      <c r="H113" s="258">
        <v>30.435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4" t="s">
        <v>127</v>
      </c>
      <c r="AU113" s="264" t="s">
        <v>81</v>
      </c>
      <c r="AV113" s="15" t="s">
        <v>125</v>
      </c>
      <c r="AW113" s="15" t="s">
        <v>33</v>
      </c>
      <c r="AX113" s="15" t="s">
        <v>79</v>
      </c>
      <c r="AY113" s="264" t="s">
        <v>118</v>
      </c>
    </row>
    <row r="114" spans="1:65" s="2" customFormat="1" ht="21.75" customHeight="1">
      <c r="A114" s="39"/>
      <c r="B114" s="40"/>
      <c r="C114" s="219" t="s">
        <v>150</v>
      </c>
      <c r="D114" s="219" t="s">
        <v>120</v>
      </c>
      <c r="E114" s="220" t="s">
        <v>151</v>
      </c>
      <c r="F114" s="221" t="s">
        <v>152</v>
      </c>
      <c r="G114" s="222" t="s">
        <v>147</v>
      </c>
      <c r="H114" s="223">
        <v>30.435</v>
      </c>
      <c r="I114" s="224"/>
      <c r="J114" s="225">
        <f>ROUND(I114*H114,2)</f>
        <v>0</v>
      </c>
      <c r="K114" s="221" t="s">
        <v>124</v>
      </c>
      <c r="L114" s="45"/>
      <c r="M114" s="226" t="s">
        <v>19</v>
      </c>
      <c r="N114" s="227" t="s">
        <v>42</v>
      </c>
      <c r="O114" s="8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125</v>
      </c>
      <c r="AT114" s="230" t="s">
        <v>120</v>
      </c>
      <c r="AU114" s="230" t="s">
        <v>81</v>
      </c>
      <c r="AY114" s="18" t="s">
        <v>118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79</v>
      </c>
      <c r="BK114" s="231">
        <f>ROUND(I114*H114,2)</f>
        <v>0</v>
      </c>
      <c r="BL114" s="18" t="s">
        <v>125</v>
      </c>
      <c r="BM114" s="230" t="s">
        <v>153</v>
      </c>
    </row>
    <row r="115" spans="1:51" s="13" customFormat="1" ht="12">
      <c r="A115" s="13"/>
      <c r="B115" s="232"/>
      <c r="C115" s="233"/>
      <c r="D115" s="234" t="s">
        <v>127</v>
      </c>
      <c r="E115" s="235" t="s">
        <v>19</v>
      </c>
      <c r="F115" s="236" t="s">
        <v>128</v>
      </c>
      <c r="G115" s="233"/>
      <c r="H115" s="235" t="s">
        <v>19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127</v>
      </c>
      <c r="AU115" s="242" t="s">
        <v>81</v>
      </c>
      <c r="AV115" s="13" t="s">
        <v>79</v>
      </c>
      <c r="AW115" s="13" t="s">
        <v>33</v>
      </c>
      <c r="AX115" s="13" t="s">
        <v>71</v>
      </c>
      <c r="AY115" s="242" t="s">
        <v>118</v>
      </c>
    </row>
    <row r="116" spans="1:51" s="14" customFormat="1" ht="12">
      <c r="A116" s="14"/>
      <c r="B116" s="243"/>
      <c r="C116" s="244"/>
      <c r="D116" s="234" t="s">
        <v>127</v>
      </c>
      <c r="E116" s="245" t="s">
        <v>19</v>
      </c>
      <c r="F116" s="246" t="s">
        <v>149</v>
      </c>
      <c r="G116" s="244"/>
      <c r="H116" s="247">
        <v>30.435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127</v>
      </c>
      <c r="AU116" s="253" t="s">
        <v>81</v>
      </c>
      <c r="AV116" s="14" t="s">
        <v>81</v>
      </c>
      <c r="AW116" s="14" t="s">
        <v>33</v>
      </c>
      <c r="AX116" s="14" t="s">
        <v>71</v>
      </c>
      <c r="AY116" s="253" t="s">
        <v>118</v>
      </c>
    </row>
    <row r="117" spans="1:51" s="15" customFormat="1" ht="12">
      <c r="A117" s="15"/>
      <c r="B117" s="254"/>
      <c r="C117" s="255"/>
      <c r="D117" s="234" t="s">
        <v>127</v>
      </c>
      <c r="E117" s="256" t="s">
        <v>19</v>
      </c>
      <c r="F117" s="257" t="s">
        <v>130</v>
      </c>
      <c r="G117" s="255"/>
      <c r="H117" s="258">
        <v>30.435</v>
      </c>
      <c r="I117" s="259"/>
      <c r="J117" s="255"/>
      <c r="K117" s="255"/>
      <c r="L117" s="260"/>
      <c r="M117" s="261"/>
      <c r="N117" s="262"/>
      <c r="O117" s="262"/>
      <c r="P117" s="262"/>
      <c r="Q117" s="262"/>
      <c r="R117" s="262"/>
      <c r="S117" s="262"/>
      <c r="T117" s="26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4" t="s">
        <v>127</v>
      </c>
      <c r="AU117" s="264" t="s">
        <v>81</v>
      </c>
      <c r="AV117" s="15" t="s">
        <v>125</v>
      </c>
      <c r="AW117" s="15" t="s">
        <v>33</v>
      </c>
      <c r="AX117" s="15" t="s">
        <v>79</v>
      </c>
      <c r="AY117" s="264" t="s">
        <v>118</v>
      </c>
    </row>
    <row r="118" spans="1:65" s="2" customFormat="1" ht="16.5" customHeight="1">
      <c r="A118" s="39"/>
      <c r="B118" s="40"/>
      <c r="C118" s="219" t="s">
        <v>154</v>
      </c>
      <c r="D118" s="219" t="s">
        <v>120</v>
      </c>
      <c r="E118" s="220" t="s">
        <v>155</v>
      </c>
      <c r="F118" s="221" t="s">
        <v>156</v>
      </c>
      <c r="G118" s="222" t="s">
        <v>123</v>
      </c>
      <c r="H118" s="223">
        <v>71.632</v>
      </c>
      <c r="I118" s="224"/>
      <c r="J118" s="225">
        <f>ROUND(I118*H118,2)</f>
        <v>0</v>
      </c>
      <c r="K118" s="221" t="s">
        <v>124</v>
      </c>
      <c r="L118" s="45"/>
      <c r="M118" s="226" t="s">
        <v>19</v>
      </c>
      <c r="N118" s="227" t="s">
        <v>42</v>
      </c>
      <c r="O118" s="8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0" t="s">
        <v>125</v>
      </c>
      <c r="AT118" s="230" t="s">
        <v>120</v>
      </c>
      <c r="AU118" s="230" t="s">
        <v>81</v>
      </c>
      <c r="AY118" s="18" t="s">
        <v>118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8" t="s">
        <v>79</v>
      </c>
      <c r="BK118" s="231">
        <f>ROUND(I118*H118,2)</f>
        <v>0</v>
      </c>
      <c r="BL118" s="18" t="s">
        <v>125</v>
      </c>
      <c r="BM118" s="230" t="s">
        <v>157</v>
      </c>
    </row>
    <row r="119" spans="1:51" s="14" customFormat="1" ht="12">
      <c r="A119" s="14"/>
      <c r="B119" s="243"/>
      <c r="C119" s="244"/>
      <c r="D119" s="234" t="s">
        <v>127</v>
      </c>
      <c r="E119" s="245" t="s">
        <v>19</v>
      </c>
      <c r="F119" s="246" t="s">
        <v>158</v>
      </c>
      <c r="G119" s="244"/>
      <c r="H119" s="247">
        <v>71.632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127</v>
      </c>
      <c r="AU119" s="253" t="s">
        <v>81</v>
      </c>
      <c r="AV119" s="14" t="s">
        <v>81</v>
      </c>
      <c r="AW119" s="14" t="s">
        <v>33</v>
      </c>
      <c r="AX119" s="14" t="s">
        <v>71</v>
      </c>
      <c r="AY119" s="253" t="s">
        <v>118</v>
      </c>
    </row>
    <row r="120" spans="1:51" s="15" customFormat="1" ht="12">
      <c r="A120" s="15"/>
      <c r="B120" s="254"/>
      <c r="C120" s="255"/>
      <c r="D120" s="234" t="s">
        <v>127</v>
      </c>
      <c r="E120" s="256" t="s">
        <v>19</v>
      </c>
      <c r="F120" s="257" t="s">
        <v>130</v>
      </c>
      <c r="G120" s="255"/>
      <c r="H120" s="258">
        <v>71.632</v>
      </c>
      <c r="I120" s="259"/>
      <c r="J120" s="255"/>
      <c r="K120" s="255"/>
      <c r="L120" s="260"/>
      <c r="M120" s="261"/>
      <c r="N120" s="262"/>
      <c r="O120" s="262"/>
      <c r="P120" s="262"/>
      <c r="Q120" s="262"/>
      <c r="R120" s="262"/>
      <c r="S120" s="262"/>
      <c r="T120" s="26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4" t="s">
        <v>127</v>
      </c>
      <c r="AU120" s="264" t="s">
        <v>81</v>
      </c>
      <c r="AV120" s="15" t="s">
        <v>125</v>
      </c>
      <c r="AW120" s="15" t="s">
        <v>33</v>
      </c>
      <c r="AX120" s="15" t="s">
        <v>79</v>
      </c>
      <c r="AY120" s="264" t="s">
        <v>118</v>
      </c>
    </row>
    <row r="121" spans="1:65" s="2" customFormat="1" ht="16.5" customHeight="1">
      <c r="A121" s="39"/>
      <c r="B121" s="40"/>
      <c r="C121" s="219" t="s">
        <v>159</v>
      </c>
      <c r="D121" s="219" t="s">
        <v>120</v>
      </c>
      <c r="E121" s="220" t="s">
        <v>160</v>
      </c>
      <c r="F121" s="221" t="s">
        <v>161</v>
      </c>
      <c r="G121" s="222" t="s">
        <v>162</v>
      </c>
      <c r="H121" s="223">
        <v>2.713</v>
      </c>
      <c r="I121" s="224"/>
      <c r="J121" s="225">
        <f>ROUND(I121*H121,2)</f>
        <v>0</v>
      </c>
      <c r="K121" s="221" t="s">
        <v>124</v>
      </c>
      <c r="L121" s="45"/>
      <c r="M121" s="226" t="s">
        <v>19</v>
      </c>
      <c r="N121" s="227" t="s">
        <v>42</v>
      </c>
      <c r="O121" s="8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125</v>
      </c>
      <c r="AT121" s="230" t="s">
        <v>120</v>
      </c>
      <c r="AU121" s="230" t="s">
        <v>81</v>
      </c>
      <c r="AY121" s="18" t="s">
        <v>118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79</v>
      </c>
      <c r="BK121" s="231">
        <f>ROUND(I121*H121,2)</f>
        <v>0</v>
      </c>
      <c r="BL121" s="18" t="s">
        <v>125</v>
      </c>
      <c r="BM121" s="230" t="s">
        <v>163</v>
      </c>
    </row>
    <row r="122" spans="1:51" s="13" customFormat="1" ht="12">
      <c r="A122" s="13"/>
      <c r="B122" s="232"/>
      <c r="C122" s="233"/>
      <c r="D122" s="234" t="s">
        <v>127</v>
      </c>
      <c r="E122" s="235" t="s">
        <v>19</v>
      </c>
      <c r="F122" s="236" t="s">
        <v>128</v>
      </c>
      <c r="G122" s="233"/>
      <c r="H122" s="235" t="s">
        <v>19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127</v>
      </c>
      <c r="AU122" s="242" t="s">
        <v>81</v>
      </c>
      <c r="AV122" s="13" t="s">
        <v>79</v>
      </c>
      <c r="AW122" s="13" t="s">
        <v>33</v>
      </c>
      <c r="AX122" s="13" t="s">
        <v>71</v>
      </c>
      <c r="AY122" s="242" t="s">
        <v>118</v>
      </c>
    </row>
    <row r="123" spans="1:51" s="14" customFormat="1" ht="12">
      <c r="A123" s="14"/>
      <c r="B123" s="243"/>
      <c r="C123" s="244"/>
      <c r="D123" s="234" t="s">
        <v>127</v>
      </c>
      <c r="E123" s="245" t="s">
        <v>19</v>
      </c>
      <c r="F123" s="246" t="s">
        <v>164</v>
      </c>
      <c r="G123" s="244"/>
      <c r="H123" s="247">
        <v>1.496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127</v>
      </c>
      <c r="AU123" s="253" t="s">
        <v>81</v>
      </c>
      <c r="AV123" s="14" t="s">
        <v>81</v>
      </c>
      <c r="AW123" s="14" t="s">
        <v>33</v>
      </c>
      <c r="AX123" s="14" t="s">
        <v>71</v>
      </c>
      <c r="AY123" s="253" t="s">
        <v>118</v>
      </c>
    </row>
    <row r="124" spans="1:51" s="14" customFormat="1" ht="12">
      <c r="A124" s="14"/>
      <c r="B124" s="243"/>
      <c r="C124" s="244"/>
      <c r="D124" s="234" t="s">
        <v>127</v>
      </c>
      <c r="E124" s="245" t="s">
        <v>19</v>
      </c>
      <c r="F124" s="246" t="s">
        <v>165</v>
      </c>
      <c r="G124" s="244"/>
      <c r="H124" s="247">
        <v>1.217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127</v>
      </c>
      <c r="AU124" s="253" t="s">
        <v>81</v>
      </c>
      <c r="AV124" s="14" t="s">
        <v>81</v>
      </c>
      <c r="AW124" s="14" t="s">
        <v>33</v>
      </c>
      <c r="AX124" s="14" t="s">
        <v>71</v>
      </c>
      <c r="AY124" s="253" t="s">
        <v>118</v>
      </c>
    </row>
    <row r="125" spans="1:51" s="15" customFormat="1" ht="12">
      <c r="A125" s="15"/>
      <c r="B125" s="254"/>
      <c r="C125" s="255"/>
      <c r="D125" s="234" t="s">
        <v>127</v>
      </c>
      <c r="E125" s="256" t="s">
        <v>19</v>
      </c>
      <c r="F125" s="257" t="s">
        <v>130</v>
      </c>
      <c r="G125" s="255"/>
      <c r="H125" s="258">
        <v>2.713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127</v>
      </c>
      <c r="AU125" s="264" t="s">
        <v>81</v>
      </c>
      <c r="AV125" s="15" t="s">
        <v>125</v>
      </c>
      <c r="AW125" s="15" t="s">
        <v>33</v>
      </c>
      <c r="AX125" s="15" t="s">
        <v>79</v>
      </c>
      <c r="AY125" s="264" t="s">
        <v>118</v>
      </c>
    </row>
    <row r="126" spans="1:65" s="2" customFormat="1" ht="16.5" customHeight="1">
      <c r="A126" s="39"/>
      <c r="B126" s="40"/>
      <c r="C126" s="219" t="s">
        <v>166</v>
      </c>
      <c r="D126" s="219" t="s">
        <v>120</v>
      </c>
      <c r="E126" s="220" t="s">
        <v>167</v>
      </c>
      <c r="F126" s="221" t="s">
        <v>168</v>
      </c>
      <c r="G126" s="222" t="s">
        <v>162</v>
      </c>
      <c r="H126" s="223">
        <v>10.325</v>
      </c>
      <c r="I126" s="224"/>
      <c r="J126" s="225">
        <f>ROUND(I126*H126,2)</f>
        <v>0</v>
      </c>
      <c r="K126" s="221" t="s">
        <v>124</v>
      </c>
      <c r="L126" s="45"/>
      <c r="M126" s="226" t="s">
        <v>19</v>
      </c>
      <c r="N126" s="227" t="s">
        <v>42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125</v>
      </c>
      <c r="AT126" s="230" t="s">
        <v>120</v>
      </c>
      <c r="AU126" s="230" t="s">
        <v>81</v>
      </c>
      <c r="AY126" s="18" t="s">
        <v>118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79</v>
      </c>
      <c r="BK126" s="231">
        <f>ROUND(I126*H126,2)</f>
        <v>0</v>
      </c>
      <c r="BL126" s="18" t="s">
        <v>125</v>
      </c>
      <c r="BM126" s="230" t="s">
        <v>169</v>
      </c>
    </row>
    <row r="127" spans="1:51" s="13" customFormat="1" ht="12">
      <c r="A127" s="13"/>
      <c r="B127" s="232"/>
      <c r="C127" s="233"/>
      <c r="D127" s="234" t="s">
        <v>127</v>
      </c>
      <c r="E127" s="235" t="s">
        <v>19</v>
      </c>
      <c r="F127" s="236" t="s">
        <v>128</v>
      </c>
      <c r="G127" s="233"/>
      <c r="H127" s="235" t="s">
        <v>19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127</v>
      </c>
      <c r="AU127" s="242" t="s">
        <v>81</v>
      </c>
      <c r="AV127" s="13" t="s">
        <v>79</v>
      </c>
      <c r="AW127" s="13" t="s">
        <v>33</v>
      </c>
      <c r="AX127" s="13" t="s">
        <v>71</v>
      </c>
      <c r="AY127" s="242" t="s">
        <v>118</v>
      </c>
    </row>
    <row r="128" spans="1:51" s="14" customFormat="1" ht="12">
      <c r="A128" s="14"/>
      <c r="B128" s="243"/>
      <c r="C128" s="244"/>
      <c r="D128" s="234" t="s">
        <v>127</v>
      </c>
      <c r="E128" s="245" t="s">
        <v>19</v>
      </c>
      <c r="F128" s="246" t="s">
        <v>170</v>
      </c>
      <c r="G128" s="244"/>
      <c r="H128" s="247">
        <v>13.038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127</v>
      </c>
      <c r="AU128" s="253" t="s">
        <v>81</v>
      </c>
      <c r="AV128" s="14" t="s">
        <v>81</v>
      </c>
      <c r="AW128" s="14" t="s">
        <v>33</v>
      </c>
      <c r="AX128" s="14" t="s">
        <v>71</v>
      </c>
      <c r="AY128" s="253" t="s">
        <v>118</v>
      </c>
    </row>
    <row r="129" spans="1:51" s="14" customFormat="1" ht="12">
      <c r="A129" s="14"/>
      <c r="B129" s="243"/>
      <c r="C129" s="244"/>
      <c r="D129" s="234" t="s">
        <v>127</v>
      </c>
      <c r="E129" s="245" t="s">
        <v>19</v>
      </c>
      <c r="F129" s="246" t="s">
        <v>171</v>
      </c>
      <c r="G129" s="244"/>
      <c r="H129" s="247">
        <v>-2.713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127</v>
      </c>
      <c r="AU129" s="253" t="s">
        <v>81</v>
      </c>
      <c r="AV129" s="14" t="s">
        <v>81</v>
      </c>
      <c r="AW129" s="14" t="s">
        <v>33</v>
      </c>
      <c r="AX129" s="14" t="s">
        <v>71</v>
      </c>
      <c r="AY129" s="253" t="s">
        <v>118</v>
      </c>
    </row>
    <row r="130" spans="1:51" s="15" customFormat="1" ht="12">
      <c r="A130" s="15"/>
      <c r="B130" s="254"/>
      <c r="C130" s="255"/>
      <c r="D130" s="234" t="s">
        <v>127</v>
      </c>
      <c r="E130" s="256" t="s">
        <v>19</v>
      </c>
      <c r="F130" s="257" t="s">
        <v>130</v>
      </c>
      <c r="G130" s="255"/>
      <c r="H130" s="258">
        <v>10.325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4" t="s">
        <v>127</v>
      </c>
      <c r="AU130" s="264" t="s">
        <v>81</v>
      </c>
      <c r="AV130" s="15" t="s">
        <v>125</v>
      </c>
      <c r="AW130" s="15" t="s">
        <v>33</v>
      </c>
      <c r="AX130" s="15" t="s">
        <v>79</v>
      </c>
      <c r="AY130" s="264" t="s">
        <v>118</v>
      </c>
    </row>
    <row r="131" spans="1:65" s="2" customFormat="1" ht="21.75" customHeight="1">
      <c r="A131" s="39"/>
      <c r="B131" s="40"/>
      <c r="C131" s="219" t="s">
        <v>172</v>
      </c>
      <c r="D131" s="219" t="s">
        <v>120</v>
      </c>
      <c r="E131" s="220" t="s">
        <v>173</v>
      </c>
      <c r="F131" s="221" t="s">
        <v>174</v>
      </c>
      <c r="G131" s="222" t="s">
        <v>162</v>
      </c>
      <c r="H131" s="223">
        <v>3.234</v>
      </c>
      <c r="I131" s="224"/>
      <c r="J131" s="225">
        <f>ROUND(I131*H131,2)</f>
        <v>0</v>
      </c>
      <c r="K131" s="221" t="s">
        <v>124</v>
      </c>
      <c r="L131" s="45"/>
      <c r="M131" s="226" t="s">
        <v>19</v>
      </c>
      <c r="N131" s="227" t="s">
        <v>42</v>
      </c>
      <c r="O131" s="8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125</v>
      </c>
      <c r="AT131" s="230" t="s">
        <v>120</v>
      </c>
      <c r="AU131" s="230" t="s">
        <v>81</v>
      </c>
      <c r="AY131" s="18" t="s">
        <v>118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79</v>
      </c>
      <c r="BK131" s="231">
        <f>ROUND(I131*H131,2)</f>
        <v>0</v>
      </c>
      <c r="BL131" s="18" t="s">
        <v>125</v>
      </c>
      <c r="BM131" s="230" t="s">
        <v>175</v>
      </c>
    </row>
    <row r="132" spans="1:51" s="13" customFormat="1" ht="12">
      <c r="A132" s="13"/>
      <c r="B132" s="232"/>
      <c r="C132" s="233"/>
      <c r="D132" s="234" t="s">
        <v>127</v>
      </c>
      <c r="E132" s="235" t="s">
        <v>19</v>
      </c>
      <c r="F132" s="236" t="s">
        <v>128</v>
      </c>
      <c r="G132" s="233"/>
      <c r="H132" s="235" t="s">
        <v>19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127</v>
      </c>
      <c r="AU132" s="242" t="s">
        <v>81</v>
      </c>
      <c r="AV132" s="13" t="s">
        <v>79</v>
      </c>
      <c r="AW132" s="13" t="s">
        <v>33</v>
      </c>
      <c r="AX132" s="13" t="s">
        <v>71</v>
      </c>
      <c r="AY132" s="242" t="s">
        <v>118</v>
      </c>
    </row>
    <row r="133" spans="1:51" s="14" customFormat="1" ht="12">
      <c r="A133" s="14"/>
      <c r="B133" s="243"/>
      <c r="C133" s="244"/>
      <c r="D133" s="234" t="s">
        <v>127</v>
      </c>
      <c r="E133" s="245" t="s">
        <v>19</v>
      </c>
      <c r="F133" s="246" t="s">
        <v>176</v>
      </c>
      <c r="G133" s="244"/>
      <c r="H133" s="247">
        <v>0.834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127</v>
      </c>
      <c r="AU133" s="253" t="s">
        <v>81</v>
      </c>
      <c r="AV133" s="14" t="s">
        <v>81</v>
      </c>
      <c r="AW133" s="14" t="s">
        <v>33</v>
      </c>
      <c r="AX133" s="14" t="s">
        <v>71</v>
      </c>
      <c r="AY133" s="253" t="s">
        <v>118</v>
      </c>
    </row>
    <row r="134" spans="1:51" s="13" customFormat="1" ht="12">
      <c r="A134" s="13"/>
      <c r="B134" s="232"/>
      <c r="C134" s="233"/>
      <c r="D134" s="234" t="s">
        <v>127</v>
      </c>
      <c r="E134" s="235" t="s">
        <v>19</v>
      </c>
      <c r="F134" s="236" t="s">
        <v>177</v>
      </c>
      <c r="G134" s="233"/>
      <c r="H134" s="235" t="s">
        <v>19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127</v>
      </c>
      <c r="AU134" s="242" t="s">
        <v>81</v>
      </c>
      <c r="AV134" s="13" t="s">
        <v>79</v>
      </c>
      <c r="AW134" s="13" t="s">
        <v>33</v>
      </c>
      <c r="AX134" s="13" t="s">
        <v>71</v>
      </c>
      <c r="AY134" s="242" t="s">
        <v>118</v>
      </c>
    </row>
    <row r="135" spans="1:51" s="14" customFormat="1" ht="12">
      <c r="A135" s="14"/>
      <c r="B135" s="243"/>
      <c r="C135" s="244"/>
      <c r="D135" s="234" t="s">
        <v>127</v>
      </c>
      <c r="E135" s="245" t="s">
        <v>19</v>
      </c>
      <c r="F135" s="246" t="s">
        <v>178</v>
      </c>
      <c r="G135" s="244"/>
      <c r="H135" s="247">
        <v>2.4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127</v>
      </c>
      <c r="AU135" s="253" t="s">
        <v>81</v>
      </c>
      <c r="AV135" s="14" t="s">
        <v>81</v>
      </c>
      <c r="AW135" s="14" t="s">
        <v>33</v>
      </c>
      <c r="AX135" s="14" t="s">
        <v>71</v>
      </c>
      <c r="AY135" s="253" t="s">
        <v>118</v>
      </c>
    </row>
    <row r="136" spans="1:51" s="15" customFormat="1" ht="12">
      <c r="A136" s="15"/>
      <c r="B136" s="254"/>
      <c r="C136" s="255"/>
      <c r="D136" s="234" t="s">
        <v>127</v>
      </c>
      <c r="E136" s="256" t="s">
        <v>19</v>
      </c>
      <c r="F136" s="257" t="s">
        <v>130</v>
      </c>
      <c r="G136" s="255"/>
      <c r="H136" s="258">
        <v>3.234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127</v>
      </c>
      <c r="AU136" s="264" t="s">
        <v>81</v>
      </c>
      <c r="AV136" s="15" t="s">
        <v>125</v>
      </c>
      <c r="AW136" s="15" t="s">
        <v>33</v>
      </c>
      <c r="AX136" s="15" t="s">
        <v>79</v>
      </c>
      <c r="AY136" s="264" t="s">
        <v>118</v>
      </c>
    </row>
    <row r="137" spans="1:65" s="2" customFormat="1" ht="33" customHeight="1">
      <c r="A137" s="39"/>
      <c r="B137" s="40"/>
      <c r="C137" s="219" t="s">
        <v>179</v>
      </c>
      <c r="D137" s="219" t="s">
        <v>120</v>
      </c>
      <c r="E137" s="220" t="s">
        <v>180</v>
      </c>
      <c r="F137" s="221" t="s">
        <v>181</v>
      </c>
      <c r="G137" s="222" t="s">
        <v>162</v>
      </c>
      <c r="H137" s="223">
        <v>11.281</v>
      </c>
      <c r="I137" s="224"/>
      <c r="J137" s="225">
        <f>ROUND(I137*H137,2)</f>
        <v>0</v>
      </c>
      <c r="K137" s="221" t="s">
        <v>124</v>
      </c>
      <c r="L137" s="45"/>
      <c r="M137" s="226" t="s">
        <v>19</v>
      </c>
      <c r="N137" s="227" t="s">
        <v>42</v>
      </c>
      <c r="O137" s="8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125</v>
      </c>
      <c r="AT137" s="230" t="s">
        <v>120</v>
      </c>
      <c r="AU137" s="230" t="s">
        <v>81</v>
      </c>
      <c r="AY137" s="18" t="s">
        <v>118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79</v>
      </c>
      <c r="BK137" s="231">
        <f>ROUND(I137*H137,2)</f>
        <v>0</v>
      </c>
      <c r="BL137" s="18" t="s">
        <v>125</v>
      </c>
      <c r="BM137" s="230" t="s">
        <v>182</v>
      </c>
    </row>
    <row r="138" spans="1:51" s="13" customFormat="1" ht="12">
      <c r="A138" s="13"/>
      <c r="B138" s="232"/>
      <c r="C138" s="233"/>
      <c r="D138" s="234" t="s">
        <v>127</v>
      </c>
      <c r="E138" s="235" t="s">
        <v>19</v>
      </c>
      <c r="F138" s="236" t="s">
        <v>128</v>
      </c>
      <c r="G138" s="233"/>
      <c r="H138" s="235" t="s">
        <v>19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127</v>
      </c>
      <c r="AU138" s="242" t="s">
        <v>81</v>
      </c>
      <c r="AV138" s="13" t="s">
        <v>79</v>
      </c>
      <c r="AW138" s="13" t="s">
        <v>33</v>
      </c>
      <c r="AX138" s="13" t="s">
        <v>71</v>
      </c>
      <c r="AY138" s="242" t="s">
        <v>118</v>
      </c>
    </row>
    <row r="139" spans="1:51" s="14" customFormat="1" ht="12">
      <c r="A139" s="14"/>
      <c r="B139" s="243"/>
      <c r="C139" s="244"/>
      <c r="D139" s="234" t="s">
        <v>127</v>
      </c>
      <c r="E139" s="245" t="s">
        <v>19</v>
      </c>
      <c r="F139" s="246" t="s">
        <v>183</v>
      </c>
      <c r="G139" s="244"/>
      <c r="H139" s="247">
        <v>10.235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127</v>
      </c>
      <c r="AU139" s="253" t="s">
        <v>81</v>
      </c>
      <c r="AV139" s="14" t="s">
        <v>81</v>
      </c>
      <c r="AW139" s="14" t="s">
        <v>33</v>
      </c>
      <c r="AX139" s="14" t="s">
        <v>71</v>
      </c>
      <c r="AY139" s="253" t="s">
        <v>118</v>
      </c>
    </row>
    <row r="140" spans="1:51" s="14" customFormat="1" ht="12">
      <c r="A140" s="14"/>
      <c r="B140" s="243"/>
      <c r="C140" s="244"/>
      <c r="D140" s="234" t="s">
        <v>127</v>
      </c>
      <c r="E140" s="245" t="s">
        <v>19</v>
      </c>
      <c r="F140" s="246" t="s">
        <v>184</v>
      </c>
      <c r="G140" s="244"/>
      <c r="H140" s="247">
        <v>3.234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127</v>
      </c>
      <c r="AU140" s="253" t="s">
        <v>81</v>
      </c>
      <c r="AV140" s="14" t="s">
        <v>81</v>
      </c>
      <c r="AW140" s="14" t="s">
        <v>33</v>
      </c>
      <c r="AX140" s="14" t="s">
        <v>71</v>
      </c>
      <c r="AY140" s="253" t="s">
        <v>118</v>
      </c>
    </row>
    <row r="141" spans="1:51" s="14" customFormat="1" ht="12">
      <c r="A141" s="14"/>
      <c r="B141" s="243"/>
      <c r="C141" s="244"/>
      <c r="D141" s="234" t="s">
        <v>127</v>
      </c>
      <c r="E141" s="245" t="s">
        <v>19</v>
      </c>
      <c r="F141" s="246" t="s">
        <v>185</v>
      </c>
      <c r="G141" s="244"/>
      <c r="H141" s="247">
        <v>-2.188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127</v>
      </c>
      <c r="AU141" s="253" t="s">
        <v>81</v>
      </c>
      <c r="AV141" s="14" t="s">
        <v>81</v>
      </c>
      <c r="AW141" s="14" t="s">
        <v>33</v>
      </c>
      <c r="AX141" s="14" t="s">
        <v>71</v>
      </c>
      <c r="AY141" s="253" t="s">
        <v>118</v>
      </c>
    </row>
    <row r="142" spans="1:51" s="15" customFormat="1" ht="12">
      <c r="A142" s="15"/>
      <c r="B142" s="254"/>
      <c r="C142" s="255"/>
      <c r="D142" s="234" t="s">
        <v>127</v>
      </c>
      <c r="E142" s="256" t="s">
        <v>19</v>
      </c>
      <c r="F142" s="257" t="s">
        <v>130</v>
      </c>
      <c r="G142" s="255"/>
      <c r="H142" s="258">
        <v>11.280999999999999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127</v>
      </c>
      <c r="AU142" s="264" t="s">
        <v>81</v>
      </c>
      <c r="AV142" s="15" t="s">
        <v>125</v>
      </c>
      <c r="AW142" s="15" t="s">
        <v>33</v>
      </c>
      <c r="AX142" s="15" t="s">
        <v>79</v>
      </c>
      <c r="AY142" s="264" t="s">
        <v>118</v>
      </c>
    </row>
    <row r="143" spans="1:65" s="2" customFormat="1" ht="33" customHeight="1">
      <c r="A143" s="39"/>
      <c r="B143" s="40"/>
      <c r="C143" s="219" t="s">
        <v>186</v>
      </c>
      <c r="D143" s="219" t="s">
        <v>120</v>
      </c>
      <c r="E143" s="220" t="s">
        <v>187</v>
      </c>
      <c r="F143" s="221" t="s">
        <v>188</v>
      </c>
      <c r="G143" s="222" t="s">
        <v>162</v>
      </c>
      <c r="H143" s="223">
        <v>225.62</v>
      </c>
      <c r="I143" s="224"/>
      <c r="J143" s="225">
        <f>ROUND(I143*H143,2)</f>
        <v>0</v>
      </c>
      <c r="K143" s="221" t="s">
        <v>124</v>
      </c>
      <c r="L143" s="45"/>
      <c r="M143" s="226" t="s">
        <v>19</v>
      </c>
      <c r="N143" s="227" t="s">
        <v>42</v>
      </c>
      <c r="O143" s="8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125</v>
      </c>
      <c r="AT143" s="230" t="s">
        <v>120</v>
      </c>
      <c r="AU143" s="230" t="s">
        <v>81</v>
      </c>
      <c r="AY143" s="18" t="s">
        <v>118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79</v>
      </c>
      <c r="BK143" s="231">
        <f>ROUND(I143*H143,2)</f>
        <v>0</v>
      </c>
      <c r="BL143" s="18" t="s">
        <v>125</v>
      </c>
      <c r="BM143" s="230" t="s">
        <v>189</v>
      </c>
    </row>
    <row r="144" spans="1:51" s="14" customFormat="1" ht="12">
      <c r="A144" s="14"/>
      <c r="B144" s="243"/>
      <c r="C144" s="244"/>
      <c r="D144" s="234" t="s">
        <v>127</v>
      </c>
      <c r="E144" s="245" t="s">
        <v>19</v>
      </c>
      <c r="F144" s="246" t="s">
        <v>190</v>
      </c>
      <c r="G144" s="244"/>
      <c r="H144" s="247">
        <v>225.62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127</v>
      </c>
      <c r="AU144" s="253" t="s">
        <v>81</v>
      </c>
      <c r="AV144" s="14" t="s">
        <v>81</v>
      </c>
      <c r="AW144" s="14" t="s">
        <v>33</v>
      </c>
      <c r="AX144" s="14" t="s">
        <v>71</v>
      </c>
      <c r="AY144" s="253" t="s">
        <v>118</v>
      </c>
    </row>
    <row r="145" spans="1:51" s="15" customFormat="1" ht="12">
      <c r="A145" s="15"/>
      <c r="B145" s="254"/>
      <c r="C145" s="255"/>
      <c r="D145" s="234" t="s">
        <v>127</v>
      </c>
      <c r="E145" s="256" t="s">
        <v>19</v>
      </c>
      <c r="F145" s="257" t="s">
        <v>130</v>
      </c>
      <c r="G145" s="255"/>
      <c r="H145" s="258">
        <v>225.62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127</v>
      </c>
      <c r="AU145" s="264" t="s">
        <v>81</v>
      </c>
      <c r="AV145" s="15" t="s">
        <v>125</v>
      </c>
      <c r="AW145" s="15" t="s">
        <v>33</v>
      </c>
      <c r="AX145" s="15" t="s">
        <v>79</v>
      </c>
      <c r="AY145" s="264" t="s">
        <v>118</v>
      </c>
    </row>
    <row r="146" spans="1:65" s="2" customFormat="1" ht="21.75" customHeight="1">
      <c r="A146" s="39"/>
      <c r="B146" s="40"/>
      <c r="C146" s="219" t="s">
        <v>191</v>
      </c>
      <c r="D146" s="219" t="s">
        <v>120</v>
      </c>
      <c r="E146" s="220" t="s">
        <v>192</v>
      </c>
      <c r="F146" s="221" t="s">
        <v>193</v>
      </c>
      <c r="G146" s="222" t="s">
        <v>194</v>
      </c>
      <c r="H146" s="223">
        <v>22.562</v>
      </c>
      <c r="I146" s="224"/>
      <c r="J146" s="225">
        <f>ROUND(I146*H146,2)</f>
        <v>0</v>
      </c>
      <c r="K146" s="221" t="s">
        <v>124</v>
      </c>
      <c r="L146" s="45"/>
      <c r="M146" s="226" t="s">
        <v>19</v>
      </c>
      <c r="N146" s="227" t="s">
        <v>42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125</v>
      </c>
      <c r="AT146" s="230" t="s">
        <v>120</v>
      </c>
      <c r="AU146" s="230" t="s">
        <v>81</v>
      </c>
      <c r="AY146" s="18" t="s">
        <v>118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79</v>
      </c>
      <c r="BK146" s="231">
        <f>ROUND(I146*H146,2)</f>
        <v>0</v>
      </c>
      <c r="BL146" s="18" t="s">
        <v>125</v>
      </c>
      <c r="BM146" s="230" t="s">
        <v>195</v>
      </c>
    </row>
    <row r="147" spans="1:51" s="13" customFormat="1" ht="12">
      <c r="A147" s="13"/>
      <c r="B147" s="232"/>
      <c r="C147" s="233"/>
      <c r="D147" s="234" t="s">
        <v>127</v>
      </c>
      <c r="E147" s="235" t="s">
        <v>19</v>
      </c>
      <c r="F147" s="236" t="s">
        <v>128</v>
      </c>
      <c r="G147" s="233"/>
      <c r="H147" s="235" t="s">
        <v>19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127</v>
      </c>
      <c r="AU147" s="242" t="s">
        <v>81</v>
      </c>
      <c r="AV147" s="13" t="s">
        <v>79</v>
      </c>
      <c r="AW147" s="13" t="s">
        <v>33</v>
      </c>
      <c r="AX147" s="13" t="s">
        <v>71</v>
      </c>
      <c r="AY147" s="242" t="s">
        <v>118</v>
      </c>
    </row>
    <row r="148" spans="1:51" s="14" customFormat="1" ht="12">
      <c r="A148" s="14"/>
      <c r="B148" s="243"/>
      <c r="C148" s="244"/>
      <c r="D148" s="234" t="s">
        <v>127</v>
      </c>
      <c r="E148" s="245" t="s">
        <v>19</v>
      </c>
      <c r="F148" s="246" t="s">
        <v>183</v>
      </c>
      <c r="G148" s="244"/>
      <c r="H148" s="247">
        <v>10.235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127</v>
      </c>
      <c r="AU148" s="253" t="s">
        <v>81</v>
      </c>
      <c r="AV148" s="14" t="s">
        <v>81</v>
      </c>
      <c r="AW148" s="14" t="s">
        <v>33</v>
      </c>
      <c r="AX148" s="14" t="s">
        <v>71</v>
      </c>
      <c r="AY148" s="253" t="s">
        <v>118</v>
      </c>
    </row>
    <row r="149" spans="1:51" s="14" customFormat="1" ht="12">
      <c r="A149" s="14"/>
      <c r="B149" s="243"/>
      <c r="C149" s="244"/>
      <c r="D149" s="234" t="s">
        <v>127</v>
      </c>
      <c r="E149" s="245" t="s">
        <v>19</v>
      </c>
      <c r="F149" s="246" t="s">
        <v>184</v>
      </c>
      <c r="G149" s="244"/>
      <c r="H149" s="247">
        <v>3.234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127</v>
      </c>
      <c r="AU149" s="253" t="s">
        <v>81</v>
      </c>
      <c r="AV149" s="14" t="s">
        <v>81</v>
      </c>
      <c r="AW149" s="14" t="s">
        <v>33</v>
      </c>
      <c r="AX149" s="14" t="s">
        <v>71</v>
      </c>
      <c r="AY149" s="253" t="s">
        <v>118</v>
      </c>
    </row>
    <row r="150" spans="1:51" s="14" customFormat="1" ht="12">
      <c r="A150" s="14"/>
      <c r="B150" s="243"/>
      <c r="C150" s="244"/>
      <c r="D150" s="234" t="s">
        <v>127</v>
      </c>
      <c r="E150" s="245" t="s">
        <v>19</v>
      </c>
      <c r="F150" s="246" t="s">
        <v>185</v>
      </c>
      <c r="G150" s="244"/>
      <c r="H150" s="247">
        <v>-2.188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127</v>
      </c>
      <c r="AU150" s="253" t="s">
        <v>81</v>
      </c>
      <c r="AV150" s="14" t="s">
        <v>81</v>
      </c>
      <c r="AW150" s="14" t="s">
        <v>33</v>
      </c>
      <c r="AX150" s="14" t="s">
        <v>71</v>
      </c>
      <c r="AY150" s="253" t="s">
        <v>118</v>
      </c>
    </row>
    <row r="151" spans="1:51" s="15" customFormat="1" ht="12">
      <c r="A151" s="15"/>
      <c r="B151" s="254"/>
      <c r="C151" s="255"/>
      <c r="D151" s="234" t="s">
        <v>127</v>
      </c>
      <c r="E151" s="256" t="s">
        <v>19</v>
      </c>
      <c r="F151" s="257" t="s">
        <v>130</v>
      </c>
      <c r="G151" s="255"/>
      <c r="H151" s="258">
        <v>11.280999999999999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127</v>
      </c>
      <c r="AU151" s="264" t="s">
        <v>81</v>
      </c>
      <c r="AV151" s="15" t="s">
        <v>125</v>
      </c>
      <c r="AW151" s="15" t="s">
        <v>33</v>
      </c>
      <c r="AX151" s="15" t="s">
        <v>79</v>
      </c>
      <c r="AY151" s="264" t="s">
        <v>118</v>
      </c>
    </row>
    <row r="152" spans="1:51" s="14" customFormat="1" ht="12">
      <c r="A152" s="14"/>
      <c r="B152" s="243"/>
      <c r="C152" s="244"/>
      <c r="D152" s="234" t="s">
        <v>127</v>
      </c>
      <c r="E152" s="244"/>
      <c r="F152" s="246" t="s">
        <v>196</v>
      </c>
      <c r="G152" s="244"/>
      <c r="H152" s="247">
        <v>22.562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127</v>
      </c>
      <c r="AU152" s="253" t="s">
        <v>81</v>
      </c>
      <c r="AV152" s="14" t="s">
        <v>81</v>
      </c>
      <c r="AW152" s="14" t="s">
        <v>4</v>
      </c>
      <c r="AX152" s="14" t="s">
        <v>79</v>
      </c>
      <c r="AY152" s="253" t="s">
        <v>118</v>
      </c>
    </row>
    <row r="153" spans="1:65" s="2" customFormat="1" ht="21.75" customHeight="1">
      <c r="A153" s="39"/>
      <c r="B153" s="40"/>
      <c r="C153" s="219" t="s">
        <v>197</v>
      </c>
      <c r="D153" s="219" t="s">
        <v>120</v>
      </c>
      <c r="E153" s="220" t="s">
        <v>198</v>
      </c>
      <c r="F153" s="221" t="s">
        <v>199</v>
      </c>
      <c r="G153" s="222" t="s">
        <v>162</v>
      </c>
      <c r="H153" s="223">
        <v>11.281</v>
      </c>
      <c r="I153" s="224"/>
      <c r="J153" s="225">
        <f>ROUND(I153*H153,2)</f>
        <v>0</v>
      </c>
      <c r="K153" s="221" t="s">
        <v>124</v>
      </c>
      <c r="L153" s="45"/>
      <c r="M153" s="226" t="s">
        <v>19</v>
      </c>
      <c r="N153" s="227" t="s">
        <v>42</v>
      </c>
      <c r="O153" s="85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125</v>
      </c>
      <c r="AT153" s="230" t="s">
        <v>120</v>
      </c>
      <c r="AU153" s="230" t="s">
        <v>81</v>
      </c>
      <c r="AY153" s="18" t="s">
        <v>118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79</v>
      </c>
      <c r="BK153" s="231">
        <f>ROUND(I153*H153,2)</f>
        <v>0</v>
      </c>
      <c r="BL153" s="18" t="s">
        <v>125</v>
      </c>
      <c r="BM153" s="230" t="s">
        <v>200</v>
      </c>
    </row>
    <row r="154" spans="1:51" s="13" customFormat="1" ht="12">
      <c r="A154" s="13"/>
      <c r="B154" s="232"/>
      <c r="C154" s="233"/>
      <c r="D154" s="234" t="s">
        <v>127</v>
      </c>
      <c r="E154" s="235" t="s">
        <v>19</v>
      </c>
      <c r="F154" s="236" t="s">
        <v>128</v>
      </c>
      <c r="G154" s="233"/>
      <c r="H154" s="235" t="s">
        <v>19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127</v>
      </c>
      <c r="AU154" s="242" t="s">
        <v>81</v>
      </c>
      <c r="AV154" s="13" t="s">
        <v>79</v>
      </c>
      <c r="AW154" s="13" t="s">
        <v>33</v>
      </c>
      <c r="AX154" s="13" t="s">
        <v>71</v>
      </c>
      <c r="AY154" s="242" t="s">
        <v>118</v>
      </c>
    </row>
    <row r="155" spans="1:51" s="14" customFormat="1" ht="12">
      <c r="A155" s="14"/>
      <c r="B155" s="243"/>
      <c r="C155" s="244"/>
      <c r="D155" s="234" t="s">
        <v>127</v>
      </c>
      <c r="E155" s="245" t="s">
        <v>19</v>
      </c>
      <c r="F155" s="246" t="s">
        <v>183</v>
      </c>
      <c r="G155" s="244"/>
      <c r="H155" s="247">
        <v>10.235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127</v>
      </c>
      <c r="AU155" s="253" t="s">
        <v>81</v>
      </c>
      <c r="AV155" s="14" t="s">
        <v>81</v>
      </c>
      <c r="AW155" s="14" t="s">
        <v>33</v>
      </c>
      <c r="AX155" s="14" t="s">
        <v>71</v>
      </c>
      <c r="AY155" s="253" t="s">
        <v>118</v>
      </c>
    </row>
    <row r="156" spans="1:51" s="14" customFormat="1" ht="12">
      <c r="A156" s="14"/>
      <c r="B156" s="243"/>
      <c r="C156" s="244"/>
      <c r="D156" s="234" t="s">
        <v>127</v>
      </c>
      <c r="E156" s="245" t="s">
        <v>19</v>
      </c>
      <c r="F156" s="246" t="s">
        <v>184</v>
      </c>
      <c r="G156" s="244"/>
      <c r="H156" s="247">
        <v>3.234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127</v>
      </c>
      <c r="AU156" s="253" t="s">
        <v>81</v>
      </c>
      <c r="AV156" s="14" t="s">
        <v>81</v>
      </c>
      <c r="AW156" s="14" t="s">
        <v>33</v>
      </c>
      <c r="AX156" s="14" t="s">
        <v>71</v>
      </c>
      <c r="AY156" s="253" t="s">
        <v>118</v>
      </c>
    </row>
    <row r="157" spans="1:51" s="14" customFormat="1" ht="12">
      <c r="A157" s="14"/>
      <c r="B157" s="243"/>
      <c r="C157" s="244"/>
      <c r="D157" s="234" t="s">
        <v>127</v>
      </c>
      <c r="E157" s="245" t="s">
        <v>19</v>
      </c>
      <c r="F157" s="246" t="s">
        <v>185</v>
      </c>
      <c r="G157" s="244"/>
      <c r="H157" s="247">
        <v>-2.188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127</v>
      </c>
      <c r="AU157" s="253" t="s">
        <v>81</v>
      </c>
      <c r="AV157" s="14" t="s">
        <v>81</v>
      </c>
      <c r="AW157" s="14" t="s">
        <v>33</v>
      </c>
      <c r="AX157" s="14" t="s">
        <v>71</v>
      </c>
      <c r="AY157" s="253" t="s">
        <v>118</v>
      </c>
    </row>
    <row r="158" spans="1:51" s="15" customFormat="1" ht="12">
      <c r="A158" s="15"/>
      <c r="B158" s="254"/>
      <c r="C158" s="255"/>
      <c r="D158" s="234" t="s">
        <v>127</v>
      </c>
      <c r="E158" s="256" t="s">
        <v>19</v>
      </c>
      <c r="F158" s="257" t="s">
        <v>130</v>
      </c>
      <c r="G158" s="255"/>
      <c r="H158" s="258">
        <v>11.280999999999999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4" t="s">
        <v>127</v>
      </c>
      <c r="AU158" s="264" t="s">
        <v>81</v>
      </c>
      <c r="AV158" s="15" t="s">
        <v>125</v>
      </c>
      <c r="AW158" s="15" t="s">
        <v>33</v>
      </c>
      <c r="AX158" s="15" t="s">
        <v>79</v>
      </c>
      <c r="AY158" s="264" t="s">
        <v>118</v>
      </c>
    </row>
    <row r="159" spans="1:65" s="2" customFormat="1" ht="21.75" customHeight="1">
      <c r="A159" s="39"/>
      <c r="B159" s="40"/>
      <c r="C159" s="219" t="s">
        <v>8</v>
      </c>
      <c r="D159" s="219" t="s">
        <v>120</v>
      </c>
      <c r="E159" s="220" t="s">
        <v>201</v>
      </c>
      <c r="F159" s="221" t="s">
        <v>202</v>
      </c>
      <c r="G159" s="222" t="s">
        <v>162</v>
      </c>
      <c r="H159" s="223">
        <v>2.188</v>
      </c>
      <c r="I159" s="224"/>
      <c r="J159" s="225">
        <f>ROUND(I159*H159,2)</f>
        <v>0</v>
      </c>
      <c r="K159" s="221" t="s">
        <v>124</v>
      </c>
      <c r="L159" s="45"/>
      <c r="M159" s="226" t="s">
        <v>19</v>
      </c>
      <c r="N159" s="227" t="s">
        <v>42</v>
      </c>
      <c r="O159" s="85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125</v>
      </c>
      <c r="AT159" s="230" t="s">
        <v>120</v>
      </c>
      <c r="AU159" s="230" t="s">
        <v>81</v>
      </c>
      <c r="AY159" s="18" t="s">
        <v>118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79</v>
      </c>
      <c r="BK159" s="231">
        <f>ROUND(I159*H159,2)</f>
        <v>0</v>
      </c>
      <c r="BL159" s="18" t="s">
        <v>125</v>
      </c>
      <c r="BM159" s="230" t="s">
        <v>203</v>
      </c>
    </row>
    <row r="160" spans="1:51" s="13" customFormat="1" ht="12">
      <c r="A160" s="13"/>
      <c r="B160" s="232"/>
      <c r="C160" s="233"/>
      <c r="D160" s="234" t="s">
        <v>127</v>
      </c>
      <c r="E160" s="235" t="s">
        <v>19</v>
      </c>
      <c r="F160" s="236" t="s">
        <v>128</v>
      </c>
      <c r="G160" s="233"/>
      <c r="H160" s="235" t="s">
        <v>19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127</v>
      </c>
      <c r="AU160" s="242" t="s">
        <v>81</v>
      </c>
      <c r="AV160" s="13" t="s">
        <v>79</v>
      </c>
      <c r="AW160" s="13" t="s">
        <v>33</v>
      </c>
      <c r="AX160" s="13" t="s">
        <v>71</v>
      </c>
      <c r="AY160" s="242" t="s">
        <v>118</v>
      </c>
    </row>
    <row r="161" spans="1:51" s="13" customFormat="1" ht="12">
      <c r="A161" s="13"/>
      <c r="B161" s="232"/>
      <c r="C161" s="233"/>
      <c r="D161" s="234" t="s">
        <v>127</v>
      </c>
      <c r="E161" s="235" t="s">
        <v>19</v>
      </c>
      <c r="F161" s="236" t="s">
        <v>177</v>
      </c>
      <c r="G161" s="233"/>
      <c r="H161" s="235" t="s">
        <v>19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127</v>
      </c>
      <c r="AU161" s="242" t="s">
        <v>81</v>
      </c>
      <c r="AV161" s="13" t="s">
        <v>79</v>
      </c>
      <c r="AW161" s="13" t="s">
        <v>33</v>
      </c>
      <c r="AX161" s="13" t="s">
        <v>71</v>
      </c>
      <c r="AY161" s="242" t="s">
        <v>118</v>
      </c>
    </row>
    <row r="162" spans="1:51" s="14" customFormat="1" ht="12">
      <c r="A162" s="14"/>
      <c r="B162" s="243"/>
      <c r="C162" s="244"/>
      <c r="D162" s="234" t="s">
        <v>127</v>
      </c>
      <c r="E162" s="245" t="s">
        <v>19</v>
      </c>
      <c r="F162" s="246" t="s">
        <v>178</v>
      </c>
      <c r="G162" s="244"/>
      <c r="H162" s="247">
        <v>2.4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127</v>
      </c>
      <c r="AU162" s="253" t="s">
        <v>81</v>
      </c>
      <c r="AV162" s="14" t="s">
        <v>81</v>
      </c>
      <c r="AW162" s="14" t="s">
        <v>33</v>
      </c>
      <c r="AX162" s="14" t="s">
        <v>71</v>
      </c>
      <c r="AY162" s="253" t="s">
        <v>118</v>
      </c>
    </row>
    <row r="163" spans="1:51" s="13" customFormat="1" ht="12">
      <c r="A163" s="13"/>
      <c r="B163" s="232"/>
      <c r="C163" s="233"/>
      <c r="D163" s="234" t="s">
        <v>127</v>
      </c>
      <c r="E163" s="235" t="s">
        <v>19</v>
      </c>
      <c r="F163" s="236" t="s">
        <v>204</v>
      </c>
      <c r="G163" s="233"/>
      <c r="H163" s="235" t="s">
        <v>19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127</v>
      </c>
      <c r="AU163" s="242" t="s">
        <v>81</v>
      </c>
      <c r="AV163" s="13" t="s">
        <v>79</v>
      </c>
      <c r="AW163" s="13" t="s">
        <v>33</v>
      </c>
      <c r="AX163" s="13" t="s">
        <v>71</v>
      </c>
      <c r="AY163" s="242" t="s">
        <v>118</v>
      </c>
    </row>
    <row r="164" spans="1:51" s="14" customFormat="1" ht="12">
      <c r="A164" s="14"/>
      <c r="B164" s="243"/>
      <c r="C164" s="244"/>
      <c r="D164" s="234" t="s">
        <v>127</v>
      </c>
      <c r="E164" s="245" t="s">
        <v>19</v>
      </c>
      <c r="F164" s="246" t="s">
        <v>205</v>
      </c>
      <c r="G164" s="244"/>
      <c r="H164" s="247">
        <v>-0.212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127</v>
      </c>
      <c r="AU164" s="253" t="s">
        <v>81</v>
      </c>
      <c r="AV164" s="14" t="s">
        <v>81</v>
      </c>
      <c r="AW164" s="14" t="s">
        <v>33</v>
      </c>
      <c r="AX164" s="14" t="s">
        <v>71</v>
      </c>
      <c r="AY164" s="253" t="s">
        <v>118</v>
      </c>
    </row>
    <row r="165" spans="1:51" s="15" customFormat="1" ht="12">
      <c r="A165" s="15"/>
      <c r="B165" s="254"/>
      <c r="C165" s="255"/>
      <c r="D165" s="234" t="s">
        <v>127</v>
      </c>
      <c r="E165" s="256" t="s">
        <v>19</v>
      </c>
      <c r="F165" s="257" t="s">
        <v>130</v>
      </c>
      <c r="G165" s="255"/>
      <c r="H165" s="258">
        <v>2.1879999999999997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127</v>
      </c>
      <c r="AU165" s="264" t="s">
        <v>81</v>
      </c>
      <c r="AV165" s="15" t="s">
        <v>125</v>
      </c>
      <c r="AW165" s="15" t="s">
        <v>33</v>
      </c>
      <c r="AX165" s="15" t="s">
        <v>79</v>
      </c>
      <c r="AY165" s="264" t="s">
        <v>118</v>
      </c>
    </row>
    <row r="166" spans="1:65" s="2" customFormat="1" ht="16.5" customHeight="1">
      <c r="A166" s="39"/>
      <c r="B166" s="40"/>
      <c r="C166" s="219" t="s">
        <v>206</v>
      </c>
      <c r="D166" s="219" t="s">
        <v>120</v>
      </c>
      <c r="E166" s="220" t="s">
        <v>207</v>
      </c>
      <c r="F166" s="221" t="s">
        <v>208</v>
      </c>
      <c r="G166" s="222" t="s">
        <v>123</v>
      </c>
      <c r="H166" s="223">
        <v>59</v>
      </c>
      <c r="I166" s="224"/>
      <c r="J166" s="225">
        <f>ROUND(I166*H166,2)</f>
        <v>0</v>
      </c>
      <c r="K166" s="221" t="s">
        <v>124</v>
      </c>
      <c r="L166" s="45"/>
      <c r="M166" s="226" t="s">
        <v>19</v>
      </c>
      <c r="N166" s="227" t="s">
        <v>42</v>
      </c>
      <c r="O166" s="8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125</v>
      </c>
      <c r="AT166" s="230" t="s">
        <v>120</v>
      </c>
      <c r="AU166" s="230" t="s">
        <v>81</v>
      </c>
      <c r="AY166" s="18" t="s">
        <v>118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79</v>
      </c>
      <c r="BK166" s="231">
        <f>ROUND(I166*H166,2)</f>
        <v>0</v>
      </c>
      <c r="BL166" s="18" t="s">
        <v>125</v>
      </c>
      <c r="BM166" s="230" t="s">
        <v>209</v>
      </c>
    </row>
    <row r="167" spans="1:51" s="13" customFormat="1" ht="12">
      <c r="A167" s="13"/>
      <c r="B167" s="232"/>
      <c r="C167" s="233"/>
      <c r="D167" s="234" t="s">
        <v>127</v>
      </c>
      <c r="E167" s="235" t="s">
        <v>19</v>
      </c>
      <c r="F167" s="236" t="s">
        <v>128</v>
      </c>
      <c r="G167" s="233"/>
      <c r="H167" s="235" t="s">
        <v>19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127</v>
      </c>
      <c r="AU167" s="242" t="s">
        <v>81</v>
      </c>
      <c r="AV167" s="13" t="s">
        <v>79</v>
      </c>
      <c r="AW167" s="13" t="s">
        <v>33</v>
      </c>
      <c r="AX167" s="13" t="s">
        <v>71</v>
      </c>
      <c r="AY167" s="242" t="s">
        <v>118</v>
      </c>
    </row>
    <row r="168" spans="1:51" s="14" customFormat="1" ht="12">
      <c r="A168" s="14"/>
      <c r="B168" s="243"/>
      <c r="C168" s="244"/>
      <c r="D168" s="234" t="s">
        <v>127</v>
      </c>
      <c r="E168" s="245" t="s">
        <v>19</v>
      </c>
      <c r="F168" s="246" t="s">
        <v>210</v>
      </c>
      <c r="G168" s="244"/>
      <c r="H168" s="247">
        <v>59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127</v>
      </c>
      <c r="AU168" s="253" t="s">
        <v>81</v>
      </c>
      <c r="AV168" s="14" t="s">
        <v>81</v>
      </c>
      <c r="AW168" s="14" t="s">
        <v>33</v>
      </c>
      <c r="AX168" s="14" t="s">
        <v>71</v>
      </c>
      <c r="AY168" s="253" t="s">
        <v>118</v>
      </c>
    </row>
    <row r="169" spans="1:51" s="15" customFormat="1" ht="12">
      <c r="A169" s="15"/>
      <c r="B169" s="254"/>
      <c r="C169" s="255"/>
      <c r="D169" s="234" t="s">
        <v>127</v>
      </c>
      <c r="E169" s="256" t="s">
        <v>19</v>
      </c>
      <c r="F169" s="257" t="s">
        <v>130</v>
      </c>
      <c r="G169" s="255"/>
      <c r="H169" s="258">
        <v>59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4" t="s">
        <v>127</v>
      </c>
      <c r="AU169" s="264" t="s">
        <v>81</v>
      </c>
      <c r="AV169" s="15" t="s">
        <v>125</v>
      </c>
      <c r="AW169" s="15" t="s">
        <v>33</v>
      </c>
      <c r="AX169" s="15" t="s">
        <v>79</v>
      </c>
      <c r="AY169" s="264" t="s">
        <v>118</v>
      </c>
    </row>
    <row r="170" spans="1:63" s="12" customFormat="1" ht="22.8" customHeight="1">
      <c r="A170" s="12"/>
      <c r="B170" s="203"/>
      <c r="C170" s="204"/>
      <c r="D170" s="205" t="s">
        <v>70</v>
      </c>
      <c r="E170" s="217" t="s">
        <v>81</v>
      </c>
      <c r="F170" s="217" t="s">
        <v>211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SUM(P171:P178)</f>
        <v>0</v>
      </c>
      <c r="Q170" s="211"/>
      <c r="R170" s="212">
        <f>SUM(R171:R178)</f>
        <v>2.06060724</v>
      </c>
      <c r="S170" s="211"/>
      <c r="T170" s="213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79</v>
      </c>
      <c r="AT170" s="215" t="s">
        <v>70</v>
      </c>
      <c r="AU170" s="215" t="s">
        <v>79</v>
      </c>
      <c r="AY170" s="214" t="s">
        <v>118</v>
      </c>
      <c r="BK170" s="216">
        <f>SUM(BK171:BK178)</f>
        <v>0</v>
      </c>
    </row>
    <row r="171" spans="1:65" s="2" customFormat="1" ht="16.5" customHeight="1">
      <c r="A171" s="39"/>
      <c r="B171" s="40"/>
      <c r="C171" s="219" t="s">
        <v>212</v>
      </c>
      <c r="D171" s="219" t="s">
        <v>120</v>
      </c>
      <c r="E171" s="220" t="s">
        <v>213</v>
      </c>
      <c r="F171" s="221" t="s">
        <v>214</v>
      </c>
      <c r="G171" s="222" t="s">
        <v>162</v>
      </c>
      <c r="H171" s="223">
        <v>0.104</v>
      </c>
      <c r="I171" s="224"/>
      <c r="J171" s="225">
        <f>ROUND(I171*H171,2)</f>
        <v>0</v>
      </c>
      <c r="K171" s="221" t="s">
        <v>124</v>
      </c>
      <c r="L171" s="45"/>
      <c r="M171" s="226" t="s">
        <v>19</v>
      </c>
      <c r="N171" s="227" t="s">
        <v>42</v>
      </c>
      <c r="O171" s="85"/>
      <c r="P171" s="228">
        <f>O171*H171</f>
        <v>0</v>
      </c>
      <c r="Q171" s="228">
        <v>1.98</v>
      </c>
      <c r="R171" s="228">
        <f>Q171*H171</f>
        <v>0.20592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125</v>
      </c>
      <c r="AT171" s="230" t="s">
        <v>120</v>
      </c>
      <c r="AU171" s="230" t="s">
        <v>81</v>
      </c>
      <c r="AY171" s="18" t="s">
        <v>118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79</v>
      </c>
      <c r="BK171" s="231">
        <f>ROUND(I171*H171,2)</f>
        <v>0</v>
      </c>
      <c r="BL171" s="18" t="s">
        <v>125</v>
      </c>
      <c r="BM171" s="230" t="s">
        <v>215</v>
      </c>
    </row>
    <row r="172" spans="1:51" s="13" customFormat="1" ht="12">
      <c r="A172" s="13"/>
      <c r="B172" s="232"/>
      <c r="C172" s="233"/>
      <c r="D172" s="234" t="s">
        <v>127</v>
      </c>
      <c r="E172" s="235" t="s">
        <v>19</v>
      </c>
      <c r="F172" s="236" t="s">
        <v>128</v>
      </c>
      <c r="G172" s="233"/>
      <c r="H172" s="235" t="s">
        <v>19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127</v>
      </c>
      <c r="AU172" s="242" t="s">
        <v>81</v>
      </c>
      <c r="AV172" s="13" t="s">
        <v>79</v>
      </c>
      <c r="AW172" s="13" t="s">
        <v>33</v>
      </c>
      <c r="AX172" s="13" t="s">
        <v>71</v>
      </c>
      <c r="AY172" s="242" t="s">
        <v>118</v>
      </c>
    </row>
    <row r="173" spans="1:51" s="14" customFormat="1" ht="12">
      <c r="A173" s="14"/>
      <c r="B173" s="243"/>
      <c r="C173" s="244"/>
      <c r="D173" s="234" t="s">
        <v>127</v>
      </c>
      <c r="E173" s="245" t="s">
        <v>19</v>
      </c>
      <c r="F173" s="246" t="s">
        <v>216</v>
      </c>
      <c r="G173" s="244"/>
      <c r="H173" s="247">
        <v>0.104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127</v>
      </c>
      <c r="AU173" s="253" t="s">
        <v>81</v>
      </c>
      <c r="AV173" s="14" t="s">
        <v>81</v>
      </c>
      <c r="AW173" s="14" t="s">
        <v>33</v>
      </c>
      <c r="AX173" s="14" t="s">
        <v>71</v>
      </c>
      <c r="AY173" s="253" t="s">
        <v>118</v>
      </c>
    </row>
    <row r="174" spans="1:51" s="15" customFormat="1" ht="12">
      <c r="A174" s="15"/>
      <c r="B174" s="254"/>
      <c r="C174" s="255"/>
      <c r="D174" s="234" t="s">
        <v>127</v>
      </c>
      <c r="E174" s="256" t="s">
        <v>19</v>
      </c>
      <c r="F174" s="257" t="s">
        <v>130</v>
      </c>
      <c r="G174" s="255"/>
      <c r="H174" s="258">
        <v>0.104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4" t="s">
        <v>127</v>
      </c>
      <c r="AU174" s="264" t="s">
        <v>81</v>
      </c>
      <c r="AV174" s="15" t="s">
        <v>125</v>
      </c>
      <c r="AW174" s="15" t="s">
        <v>33</v>
      </c>
      <c r="AX174" s="15" t="s">
        <v>79</v>
      </c>
      <c r="AY174" s="264" t="s">
        <v>118</v>
      </c>
    </row>
    <row r="175" spans="1:65" s="2" customFormat="1" ht="16.5" customHeight="1">
      <c r="A175" s="39"/>
      <c r="B175" s="40"/>
      <c r="C175" s="219" t="s">
        <v>217</v>
      </c>
      <c r="D175" s="219" t="s">
        <v>120</v>
      </c>
      <c r="E175" s="220" t="s">
        <v>218</v>
      </c>
      <c r="F175" s="221" t="s">
        <v>219</v>
      </c>
      <c r="G175" s="222" t="s">
        <v>162</v>
      </c>
      <c r="H175" s="223">
        <v>0.756</v>
      </c>
      <c r="I175" s="224"/>
      <c r="J175" s="225">
        <f>ROUND(I175*H175,2)</f>
        <v>0</v>
      </c>
      <c r="K175" s="221" t="s">
        <v>124</v>
      </c>
      <c r="L175" s="45"/>
      <c r="M175" s="226" t="s">
        <v>19</v>
      </c>
      <c r="N175" s="227" t="s">
        <v>42</v>
      </c>
      <c r="O175" s="85"/>
      <c r="P175" s="228">
        <f>O175*H175</f>
        <v>0</v>
      </c>
      <c r="Q175" s="228">
        <v>2.45329</v>
      </c>
      <c r="R175" s="228">
        <f>Q175*H175</f>
        <v>1.85468724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125</v>
      </c>
      <c r="AT175" s="230" t="s">
        <v>120</v>
      </c>
      <c r="AU175" s="230" t="s">
        <v>81</v>
      </c>
      <c r="AY175" s="18" t="s">
        <v>118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79</v>
      </c>
      <c r="BK175" s="231">
        <f>ROUND(I175*H175,2)</f>
        <v>0</v>
      </c>
      <c r="BL175" s="18" t="s">
        <v>125</v>
      </c>
      <c r="BM175" s="230" t="s">
        <v>220</v>
      </c>
    </row>
    <row r="176" spans="1:51" s="13" customFormat="1" ht="12">
      <c r="A176" s="13"/>
      <c r="B176" s="232"/>
      <c r="C176" s="233"/>
      <c r="D176" s="234" t="s">
        <v>127</v>
      </c>
      <c r="E176" s="235" t="s">
        <v>19</v>
      </c>
      <c r="F176" s="236" t="s">
        <v>128</v>
      </c>
      <c r="G176" s="233"/>
      <c r="H176" s="235" t="s">
        <v>19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127</v>
      </c>
      <c r="AU176" s="242" t="s">
        <v>81</v>
      </c>
      <c r="AV176" s="13" t="s">
        <v>79</v>
      </c>
      <c r="AW176" s="13" t="s">
        <v>33</v>
      </c>
      <c r="AX176" s="13" t="s">
        <v>71</v>
      </c>
      <c r="AY176" s="242" t="s">
        <v>118</v>
      </c>
    </row>
    <row r="177" spans="1:51" s="14" customFormat="1" ht="12">
      <c r="A177" s="14"/>
      <c r="B177" s="243"/>
      <c r="C177" s="244"/>
      <c r="D177" s="234" t="s">
        <v>127</v>
      </c>
      <c r="E177" s="245" t="s">
        <v>19</v>
      </c>
      <c r="F177" s="246" t="s">
        <v>221</v>
      </c>
      <c r="G177" s="244"/>
      <c r="H177" s="247">
        <v>0.756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127</v>
      </c>
      <c r="AU177" s="253" t="s">
        <v>81</v>
      </c>
      <c r="AV177" s="14" t="s">
        <v>81</v>
      </c>
      <c r="AW177" s="14" t="s">
        <v>33</v>
      </c>
      <c r="AX177" s="14" t="s">
        <v>71</v>
      </c>
      <c r="AY177" s="253" t="s">
        <v>118</v>
      </c>
    </row>
    <row r="178" spans="1:51" s="15" customFormat="1" ht="12">
      <c r="A178" s="15"/>
      <c r="B178" s="254"/>
      <c r="C178" s="255"/>
      <c r="D178" s="234" t="s">
        <v>127</v>
      </c>
      <c r="E178" s="256" t="s">
        <v>19</v>
      </c>
      <c r="F178" s="257" t="s">
        <v>130</v>
      </c>
      <c r="G178" s="255"/>
      <c r="H178" s="258">
        <v>0.756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4" t="s">
        <v>127</v>
      </c>
      <c r="AU178" s="264" t="s">
        <v>81</v>
      </c>
      <c r="AV178" s="15" t="s">
        <v>125</v>
      </c>
      <c r="AW178" s="15" t="s">
        <v>33</v>
      </c>
      <c r="AX178" s="15" t="s">
        <v>79</v>
      </c>
      <c r="AY178" s="264" t="s">
        <v>118</v>
      </c>
    </row>
    <row r="179" spans="1:63" s="12" customFormat="1" ht="22.8" customHeight="1">
      <c r="A179" s="12"/>
      <c r="B179" s="203"/>
      <c r="C179" s="204"/>
      <c r="D179" s="205" t="s">
        <v>70</v>
      </c>
      <c r="E179" s="217" t="s">
        <v>144</v>
      </c>
      <c r="F179" s="217" t="s">
        <v>222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SUM(P180:P204)</f>
        <v>0</v>
      </c>
      <c r="Q179" s="211"/>
      <c r="R179" s="212">
        <f>SUM(R180:R204)</f>
        <v>42.67699999999999</v>
      </c>
      <c r="S179" s="211"/>
      <c r="T179" s="213">
        <f>SUM(T180:T204)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79</v>
      </c>
      <c r="AT179" s="215" t="s">
        <v>70</v>
      </c>
      <c r="AU179" s="215" t="s">
        <v>79</v>
      </c>
      <c r="AY179" s="214" t="s">
        <v>118</v>
      </c>
      <c r="BK179" s="216">
        <f>SUM(BK180:BK204)</f>
        <v>0</v>
      </c>
    </row>
    <row r="180" spans="1:65" s="2" customFormat="1" ht="21.75" customHeight="1">
      <c r="A180" s="39"/>
      <c r="B180" s="40"/>
      <c r="C180" s="219" t="s">
        <v>223</v>
      </c>
      <c r="D180" s="219" t="s">
        <v>120</v>
      </c>
      <c r="E180" s="220" t="s">
        <v>224</v>
      </c>
      <c r="F180" s="221" t="s">
        <v>225</v>
      </c>
      <c r="G180" s="222" t="s">
        <v>123</v>
      </c>
      <c r="H180" s="223">
        <v>59</v>
      </c>
      <c r="I180" s="224"/>
      <c r="J180" s="225">
        <f>ROUND(I180*H180,2)</f>
        <v>0</v>
      </c>
      <c r="K180" s="221" t="s">
        <v>124</v>
      </c>
      <c r="L180" s="45"/>
      <c r="M180" s="226" t="s">
        <v>19</v>
      </c>
      <c r="N180" s="227" t="s">
        <v>42</v>
      </c>
      <c r="O180" s="85"/>
      <c r="P180" s="228">
        <f>O180*H180</f>
        <v>0</v>
      </c>
      <c r="Q180" s="228">
        <v>0.496</v>
      </c>
      <c r="R180" s="228">
        <f>Q180*H180</f>
        <v>29.264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125</v>
      </c>
      <c r="AT180" s="230" t="s">
        <v>120</v>
      </c>
      <c r="AU180" s="230" t="s">
        <v>81</v>
      </c>
      <c r="AY180" s="18" t="s">
        <v>118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79</v>
      </c>
      <c r="BK180" s="231">
        <f>ROUND(I180*H180,2)</f>
        <v>0</v>
      </c>
      <c r="BL180" s="18" t="s">
        <v>125</v>
      </c>
      <c r="BM180" s="230" t="s">
        <v>226</v>
      </c>
    </row>
    <row r="181" spans="1:51" s="13" customFormat="1" ht="12">
      <c r="A181" s="13"/>
      <c r="B181" s="232"/>
      <c r="C181" s="233"/>
      <c r="D181" s="234" t="s">
        <v>127</v>
      </c>
      <c r="E181" s="235" t="s">
        <v>19</v>
      </c>
      <c r="F181" s="236" t="s">
        <v>128</v>
      </c>
      <c r="G181" s="233"/>
      <c r="H181" s="235" t="s">
        <v>19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127</v>
      </c>
      <c r="AU181" s="242" t="s">
        <v>81</v>
      </c>
      <c r="AV181" s="13" t="s">
        <v>79</v>
      </c>
      <c r="AW181" s="13" t="s">
        <v>33</v>
      </c>
      <c r="AX181" s="13" t="s">
        <v>71</v>
      </c>
      <c r="AY181" s="242" t="s">
        <v>118</v>
      </c>
    </row>
    <row r="182" spans="1:51" s="14" customFormat="1" ht="12">
      <c r="A182" s="14"/>
      <c r="B182" s="243"/>
      <c r="C182" s="244"/>
      <c r="D182" s="234" t="s">
        <v>127</v>
      </c>
      <c r="E182" s="245" t="s">
        <v>19</v>
      </c>
      <c r="F182" s="246" t="s">
        <v>210</v>
      </c>
      <c r="G182" s="244"/>
      <c r="H182" s="247">
        <v>59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127</v>
      </c>
      <c r="AU182" s="253" t="s">
        <v>81</v>
      </c>
      <c r="AV182" s="14" t="s">
        <v>81</v>
      </c>
      <c r="AW182" s="14" t="s">
        <v>33</v>
      </c>
      <c r="AX182" s="14" t="s">
        <v>71</v>
      </c>
      <c r="AY182" s="253" t="s">
        <v>118</v>
      </c>
    </row>
    <row r="183" spans="1:51" s="15" customFormat="1" ht="12">
      <c r="A183" s="15"/>
      <c r="B183" s="254"/>
      <c r="C183" s="255"/>
      <c r="D183" s="234" t="s">
        <v>127</v>
      </c>
      <c r="E183" s="256" t="s">
        <v>19</v>
      </c>
      <c r="F183" s="257" t="s">
        <v>130</v>
      </c>
      <c r="G183" s="255"/>
      <c r="H183" s="258">
        <v>59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127</v>
      </c>
      <c r="AU183" s="264" t="s">
        <v>81</v>
      </c>
      <c r="AV183" s="15" t="s">
        <v>125</v>
      </c>
      <c r="AW183" s="15" t="s">
        <v>33</v>
      </c>
      <c r="AX183" s="15" t="s">
        <v>79</v>
      </c>
      <c r="AY183" s="264" t="s">
        <v>118</v>
      </c>
    </row>
    <row r="184" spans="1:65" s="2" customFormat="1" ht="33" customHeight="1">
      <c r="A184" s="39"/>
      <c r="B184" s="40"/>
      <c r="C184" s="219" t="s">
        <v>227</v>
      </c>
      <c r="D184" s="219" t="s">
        <v>120</v>
      </c>
      <c r="E184" s="220" t="s">
        <v>228</v>
      </c>
      <c r="F184" s="221" t="s">
        <v>229</v>
      </c>
      <c r="G184" s="222" t="s">
        <v>123</v>
      </c>
      <c r="H184" s="223">
        <v>50</v>
      </c>
      <c r="I184" s="224"/>
      <c r="J184" s="225">
        <f>ROUND(I184*H184,2)</f>
        <v>0</v>
      </c>
      <c r="K184" s="221" t="s">
        <v>124</v>
      </c>
      <c r="L184" s="45"/>
      <c r="M184" s="226" t="s">
        <v>19</v>
      </c>
      <c r="N184" s="227" t="s">
        <v>42</v>
      </c>
      <c r="O184" s="85"/>
      <c r="P184" s="228">
        <f>O184*H184</f>
        <v>0</v>
      </c>
      <c r="Q184" s="228">
        <v>0.10362</v>
      </c>
      <c r="R184" s="228">
        <f>Q184*H184</f>
        <v>5.181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125</v>
      </c>
      <c r="AT184" s="230" t="s">
        <v>120</v>
      </c>
      <c r="AU184" s="230" t="s">
        <v>81</v>
      </c>
      <c r="AY184" s="18" t="s">
        <v>118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79</v>
      </c>
      <c r="BK184" s="231">
        <f>ROUND(I184*H184,2)</f>
        <v>0</v>
      </c>
      <c r="BL184" s="18" t="s">
        <v>125</v>
      </c>
      <c r="BM184" s="230" t="s">
        <v>230</v>
      </c>
    </row>
    <row r="185" spans="1:51" s="13" customFormat="1" ht="12">
      <c r="A185" s="13"/>
      <c r="B185" s="232"/>
      <c r="C185" s="233"/>
      <c r="D185" s="234" t="s">
        <v>127</v>
      </c>
      <c r="E185" s="235" t="s">
        <v>19</v>
      </c>
      <c r="F185" s="236" t="s">
        <v>231</v>
      </c>
      <c r="G185" s="233"/>
      <c r="H185" s="235" t="s">
        <v>19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127</v>
      </c>
      <c r="AU185" s="242" t="s">
        <v>81</v>
      </c>
      <c r="AV185" s="13" t="s">
        <v>79</v>
      </c>
      <c r="AW185" s="13" t="s">
        <v>33</v>
      </c>
      <c r="AX185" s="13" t="s">
        <v>71</v>
      </c>
      <c r="AY185" s="242" t="s">
        <v>118</v>
      </c>
    </row>
    <row r="186" spans="1:51" s="14" customFormat="1" ht="12">
      <c r="A186" s="14"/>
      <c r="B186" s="243"/>
      <c r="C186" s="244"/>
      <c r="D186" s="234" t="s">
        <v>127</v>
      </c>
      <c r="E186" s="245" t="s">
        <v>19</v>
      </c>
      <c r="F186" s="246" t="s">
        <v>232</v>
      </c>
      <c r="G186" s="244"/>
      <c r="H186" s="247">
        <v>50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127</v>
      </c>
      <c r="AU186" s="253" t="s">
        <v>81</v>
      </c>
      <c r="AV186" s="14" t="s">
        <v>81</v>
      </c>
      <c r="AW186" s="14" t="s">
        <v>33</v>
      </c>
      <c r="AX186" s="14" t="s">
        <v>71</v>
      </c>
      <c r="AY186" s="253" t="s">
        <v>118</v>
      </c>
    </row>
    <row r="187" spans="1:51" s="15" customFormat="1" ht="12">
      <c r="A187" s="15"/>
      <c r="B187" s="254"/>
      <c r="C187" s="255"/>
      <c r="D187" s="234" t="s">
        <v>127</v>
      </c>
      <c r="E187" s="256" t="s">
        <v>19</v>
      </c>
      <c r="F187" s="257" t="s">
        <v>130</v>
      </c>
      <c r="G187" s="255"/>
      <c r="H187" s="258">
        <v>50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127</v>
      </c>
      <c r="AU187" s="264" t="s">
        <v>81</v>
      </c>
      <c r="AV187" s="15" t="s">
        <v>125</v>
      </c>
      <c r="AW187" s="15" t="s">
        <v>33</v>
      </c>
      <c r="AX187" s="15" t="s">
        <v>79</v>
      </c>
      <c r="AY187" s="264" t="s">
        <v>118</v>
      </c>
    </row>
    <row r="188" spans="1:65" s="2" customFormat="1" ht="16.5" customHeight="1">
      <c r="A188" s="39"/>
      <c r="B188" s="40"/>
      <c r="C188" s="265" t="s">
        <v>7</v>
      </c>
      <c r="D188" s="265" t="s">
        <v>233</v>
      </c>
      <c r="E188" s="266" t="s">
        <v>234</v>
      </c>
      <c r="F188" s="267" t="s">
        <v>235</v>
      </c>
      <c r="G188" s="268" t="s">
        <v>123</v>
      </c>
      <c r="H188" s="269">
        <v>50</v>
      </c>
      <c r="I188" s="270"/>
      <c r="J188" s="271">
        <f>ROUND(I188*H188,2)</f>
        <v>0</v>
      </c>
      <c r="K188" s="267" t="s">
        <v>124</v>
      </c>
      <c r="L188" s="272"/>
      <c r="M188" s="273" t="s">
        <v>19</v>
      </c>
      <c r="N188" s="274" t="s">
        <v>42</v>
      </c>
      <c r="O188" s="85"/>
      <c r="P188" s="228">
        <f>O188*H188</f>
        <v>0</v>
      </c>
      <c r="Q188" s="228">
        <v>0.152</v>
      </c>
      <c r="R188" s="228">
        <f>Q188*H188</f>
        <v>7.6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159</v>
      </c>
      <c r="AT188" s="230" t="s">
        <v>233</v>
      </c>
      <c r="AU188" s="230" t="s">
        <v>81</v>
      </c>
      <c r="AY188" s="18" t="s">
        <v>118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79</v>
      </c>
      <c r="BK188" s="231">
        <f>ROUND(I188*H188,2)</f>
        <v>0</v>
      </c>
      <c r="BL188" s="18" t="s">
        <v>125</v>
      </c>
      <c r="BM188" s="230" t="s">
        <v>236</v>
      </c>
    </row>
    <row r="189" spans="1:51" s="13" customFormat="1" ht="12">
      <c r="A189" s="13"/>
      <c r="B189" s="232"/>
      <c r="C189" s="233"/>
      <c r="D189" s="234" t="s">
        <v>127</v>
      </c>
      <c r="E189" s="235" t="s">
        <v>19</v>
      </c>
      <c r="F189" s="236" t="s">
        <v>231</v>
      </c>
      <c r="G189" s="233"/>
      <c r="H189" s="235" t="s">
        <v>19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127</v>
      </c>
      <c r="AU189" s="242" t="s">
        <v>81</v>
      </c>
      <c r="AV189" s="13" t="s">
        <v>79</v>
      </c>
      <c r="AW189" s="13" t="s">
        <v>33</v>
      </c>
      <c r="AX189" s="13" t="s">
        <v>71</v>
      </c>
      <c r="AY189" s="242" t="s">
        <v>118</v>
      </c>
    </row>
    <row r="190" spans="1:51" s="14" customFormat="1" ht="12">
      <c r="A190" s="14"/>
      <c r="B190" s="243"/>
      <c r="C190" s="244"/>
      <c r="D190" s="234" t="s">
        <v>127</v>
      </c>
      <c r="E190" s="245" t="s">
        <v>19</v>
      </c>
      <c r="F190" s="246" t="s">
        <v>232</v>
      </c>
      <c r="G190" s="244"/>
      <c r="H190" s="247">
        <v>50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127</v>
      </c>
      <c r="AU190" s="253" t="s">
        <v>81</v>
      </c>
      <c r="AV190" s="14" t="s">
        <v>81</v>
      </c>
      <c r="AW190" s="14" t="s">
        <v>33</v>
      </c>
      <c r="AX190" s="14" t="s">
        <v>71</v>
      </c>
      <c r="AY190" s="253" t="s">
        <v>118</v>
      </c>
    </row>
    <row r="191" spans="1:51" s="15" customFormat="1" ht="12">
      <c r="A191" s="15"/>
      <c r="B191" s="254"/>
      <c r="C191" s="255"/>
      <c r="D191" s="234" t="s">
        <v>127</v>
      </c>
      <c r="E191" s="256" t="s">
        <v>19</v>
      </c>
      <c r="F191" s="257" t="s">
        <v>130</v>
      </c>
      <c r="G191" s="255"/>
      <c r="H191" s="258">
        <v>50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127</v>
      </c>
      <c r="AU191" s="264" t="s">
        <v>81</v>
      </c>
      <c r="AV191" s="15" t="s">
        <v>125</v>
      </c>
      <c r="AW191" s="15" t="s">
        <v>33</v>
      </c>
      <c r="AX191" s="15" t="s">
        <v>79</v>
      </c>
      <c r="AY191" s="264" t="s">
        <v>118</v>
      </c>
    </row>
    <row r="192" spans="1:65" s="2" customFormat="1" ht="16.5" customHeight="1">
      <c r="A192" s="39"/>
      <c r="B192" s="40"/>
      <c r="C192" s="265" t="s">
        <v>237</v>
      </c>
      <c r="D192" s="265" t="s">
        <v>233</v>
      </c>
      <c r="E192" s="266" t="s">
        <v>238</v>
      </c>
      <c r="F192" s="267" t="s">
        <v>239</v>
      </c>
      <c r="G192" s="268" t="s">
        <v>123</v>
      </c>
      <c r="H192" s="269">
        <v>1.5</v>
      </c>
      <c r="I192" s="270"/>
      <c r="J192" s="271">
        <f>ROUND(I192*H192,2)</f>
        <v>0</v>
      </c>
      <c r="K192" s="267" t="s">
        <v>124</v>
      </c>
      <c r="L192" s="272"/>
      <c r="M192" s="273" t="s">
        <v>19</v>
      </c>
      <c r="N192" s="274" t="s">
        <v>42</v>
      </c>
      <c r="O192" s="85"/>
      <c r="P192" s="228">
        <f>O192*H192</f>
        <v>0</v>
      </c>
      <c r="Q192" s="228">
        <v>0.152</v>
      </c>
      <c r="R192" s="228">
        <f>Q192*H192</f>
        <v>0.22799999999999998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159</v>
      </c>
      <c r="AT192" s="230" t="s">
        <v>233</v>
      </c>
      <c r="AU192" s="230" t="s">
        <v>81</v>
      </c>
      <c r="AY192" s="18" t="s">
        <v>118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79</v>
      </c>
      <c r="BK192" s="231">
        <f>ROUND(I192*H192,2)</f>
        <v>0</v>
      </c>
      <c r="BL192" s="18" t="s">
        <v>125</v>
      </c>
      <c r="BM192" s="230" t="s">
        <v>240</v>
      </c>
    </row>
    <row r="193" spans="1:51" s="13" customFormat="1" ht="12">
      <c r="A193" s="13"/>
      <c r="B193" s="232"/>
      <c r="C193" s="233"/>
      <c r="D193" s="234" t="s">
        <v>127</v>
      </c>
      <c r="E193" s="235" t="s">
        <v>19</v>
      </c>
      <c r="F193" s="236" t="s">
        <v>231</v>
      </c>
      <c r="G193" s="233"/>
      <c r="H193" s="235" t="s">
        <v>19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127</v>
      </c>
      <c r="AU193" s="242" t="s">
        <v>81</v>
      </c>
      <c r="AV193" s="13" t="s">
        <v>79</v>
      </c>
      <c r="AW193" s="13" t="s">
        <v>33</v>
      </c>
      <c r="AX193" s="13" t="s">
        <v>71</v>
      </c>
      <c r="AY193" s="242" t="s">
        <v>118</v>
      </c>
    </row>
    <row r="194" spans="1:51" s="14" customFormat="1" ht="12">
      <c r="A194" s="14"/>
      <c r="B194" s="243"/>
      <c r="C194" s="244"/>
      <c r="D194" s="234" t="s">
        <v>127</v>
      </c>
      <c r="E194" s="245" t="s">
        <v>19</v>
      </c>
      <c r="F194" s="246" t="s">
        <v>241</v>
      </c>
      <c r="G194" s="244"/>
      <c r="H194" s="247">
        <v>1.5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127</v>
      </c>
      <c r="AU194" s="253" t="s">
        <v>81</v>
      </c>
      <c r="AV194" s="14" t="s">
        <v>81</v>
      </c>
      <c r="AW194" s="14" t="s">
        <v>33</v>
      </c>
      <c r="AX194" s="14" t="s">
        <v>71</v>
      </c>
      <c r="AY194" s="253" t="s">
        <v>118</v>
      </c>
    </row>
    <row r="195" spans="1:51" s="15" customFormat="1" ht="12">
      <c r="A195" s="15"/>
      <c r="B195" s="254"/>
      <c r="C195" s="255"/>
      <c r="D195" s="234" t="s">
        <v>127</v>
      </c>
      <c r="E195" s="256" t="s">
        <v>19</v>
      </c>
      <c r="F195" s="257" t="s">
        <v>130</v>
      </c>
      <c r="G195" s="255"/>
      <c r="H195" s="258">
        <v>1.5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4" t="s">
        <v>127</v>
      </c>
      <c r="AU195" s="264" t="s">
        <v>81</v>
      </c>
      <c r="AV195" s="15" t="s">
        <v>125</v>
      </c>
      <c r="AW195" s="15" t="s">
        <v>33</v>
      </c>
      <c r="AX195" s="15" t="s">
        <v>79</v>
      </c>
      <c r="AY195" s="264" t="s">
        <v>118</v>
      </c>
    </row>
    <row r="196" spans="1:65" s="2" customFormat="1" ht="33" customHeight="1">
      <c r="A196" s="39"/>
      <c r="B196" s="40"/>
      <c r="C196" s="219" t="s">
        <v>242</v>
      </c>
      <c r="D196" s="219" t="s">
        <v>120</v>
      </c>
      <c r="E196" s="220" t="s">
        <v>243</v>
      </c>
      <c r="F196" s="221" t="s">
        <v>244</v>
      </c>
      <c r="G196" s="222" t="s">
        <v>123</v>
      </c>
      <c r="H196" s="223">
        <v>51.5</v>
      </c>
      <c r="I196" s="224"/>
      <c r="J196" s="225">
        <f>ROUND(I196*H196,2)</f>
        <v>0</v>
      </c>
      <c r="K196" s="221" t="s">
        <v>124</v>
      </c>
      <c r="L196" s="45"/>
      <c r="M196" s="226" t="s">
        <v>19</v>
      </c>
      <c r="N196" s="227" t="s">
        <v>42</v>
      </c>
      <c r="O196" s="85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125</v>
      </c>
      <c r="AT196" s="230" t="s">
        <v>120</v>
      </c>
      <c r="AU196" s="230" t="s">
        <v>81</v>
      </c>
      <c r="AY196" s="18" t="s">
        <v>118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79</v>
      </c>
      <c r="BK196" s="231">
        <f>ROUND(I196*H196,2)</f>
        <v>0</v>
      </c>
      <c r="BL196" s="18" t="s">
        <v>125</v>
      </c>
      <c r="BM196" s="230" t="s">
        <v>245</v>
      </c>
    </row>
    <row r="197" spans="1:51" s="13" customFormat="1" ht="12">
      <c r="A197" s="13"/>
      <c r="B197" s="232"/>
      <c r="C197" s="233"/>
      <c r="D197" s="234" t="s">
        <v>127</v>
      </c>
      <c r="E197" s="235" t="s">
        <v>19</v>
      </c>
      <c r="F197" s="236" t="s">
        <v>231</v>
      </c>
      <c r="G197" s="233"/>
      <c r="H197" s="235" t="s">
        <v>19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127</v>
      </c>
      <c r="AU197" s="242" t="s">
        <v>81</v>
      </c>
      <c r="AV197" s="13" t="s">
        <v>79</v>
      </c>
      <c r="AW197" s="13" t="s">
        <v>33</v>
      </c>
      <c r="AX197" s="13" t="s">
        <v>71</v>
      </c>
      <c r="AY197" s="242" t="s">
        <v>118</v>
      </c>
    </row>
    <row r="198" spans="1:51" s="14" customFormat="1" ht="12">
      <c r="A198" s="14"/>
      <c r="B198" s="243"/>
      <c r="C198" s="244"/>
      <c r="D198" s="234" t="s">
        <v>127</v>
      </c>
      <c r="E198" s="245" t="s">
        <v>19</v>
      </c>
      <c r="F198" s="246" t="s">
        <v>246</v>
      </c>
      <c r="G198" s="244"/>
      <c r="H198" s="247">
        <v>51.5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127</v>
      </c>
      <c r="AU198" s="253" t="s">
        <v>81</v>
      </c>
      <c r="AV198" s="14" t="s">
        <v>81</v>
      </c>
      <c r="AW198" s="14" t="s">
        <v>33</v>
      </c>
      <c r="AX198" s="14" t="s">
        <v>71</v>
      </c>
      <c r="AY198" s="253" t="s">
        <v>118</v>
      </c>
    </row>
    <row r="199" spans="1:51" s="15" customFormat="1" ht="12">
      <c r="A199" s="15"/>
      <c r="B199" s="254"/>
      <c r="C199" s="255"/>
      <c r="D199" s="234" t="s">
        <v>127</v>
      </c>
      <c r="E199" s="256" t="s">
        <v>19</v>
      </c>
      <c r="F199" s="257" t="s">
        <v>130</v>
      </c>
      <c r="G199" s="255"/>
      <c r="H199" s="258">
        <v>51.5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4" t="s">
        <v>127</v>
      </c>
      <c r="AU199" s="264" t="s">
        <v>81</v>
      </c>
      <c r="AV199" s="15" t="s">
        <v>125</v>
      </c>
      <c r="AW199" s="15" t="s">
        <v>33</v>
      </c>
      <c r="AX199" s="15" t="s">
        <v>79</v>
      </c>
      <c r="AY199" s="264" t="s">
        <v>118</v>
      </c>
    </row>
    <row r="200" spans="1:65" s="2" customFormat="1" ht="33" customHeight="1">
      <c r="A200" s="39"/>
      <c r="B200" s="40"/>
      <c r="C200" s="219" t="s">
        <v>247</v>
      </c>
      <c r="D200" s="219" t="s">
        <v>120</v>
      </c>
      <c r="E200" s="220" t="s">
        <v>248</v>
      </c>
      <c r="F200" s="221" t="s">
        <v>249</v>
      </c>
      <c r="G200" s="222" t="s">
        <v>123</v>
      </c>
      <c r="H200" s="223">
        <v>4</v>
      </c>
      <c r="I200" s="224"/>
      <c r="J200" s="225">
        <f>ROUND(I200*H200,2)</f>
        <v>0</v>
      </c>
      <c r="K200" s="221" t="s">
        <v>124</v>
      </c>
      <c r="L200" s="45"/>
      <c r="M200" s="226" t="s">
        <v>19</v>
      </c>
      <c r="N200" s="227" t="s">
        <v>42</v>
      </c>
      <c r="O200" s="85"/>
      <c r="P200" s="228">
        <f>O200*H200</f>
        <v>0</v>
      </c>
      <c r="Q200" s="228">
        <v>0.101</v>
      </c>
      <c r="R200" s="228">
        <f>Q200*H200</f>
        <v>0.404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125</v>
      </c>
      <c r="AT200" s="230" t="s">
        <v>120</v>
      </c>
      <c r="AU200" s="230" t="s">
        <v>81</v>
      </c>
      <c r="AY200" s="18" t="s">
        <v>118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79</v>
      </c>
      <c r="BK200" s="231">
        <f>ROUND(I200*H200,2)</f>
        <v>0</v>
      </c>
      <c r="BL200" s="18" t="s">
        <v>125</v>
      </c>
      <c r="BM200" s="230" t="s">
        <v>250</v>
      </c>
    </row>
    <row r="201" spans="1:51" s="13" customFormat="1" ht="12">
      <c r="A201" s="13"/>
      <c r="B201" s="232"/>
      <c r="C201" s="233"/>
      <c r="D201" s="234" t="s">
        <v>127</v>
      </c>
      <c r="E201" s="235" t="s">
        <v>19</v>
      </c>
      <c r="F201" s="236" t="s">
        <v>128</v>
      </c>
      <c r="G201" s="233"/>
      <c r="H201" s="235" t="s">
        <v>19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127</v>
      </c>
      <c r="AU201" s="242" t="s">
        <v>81</v>
      </c>
      <c r="AV201" s="13" t="s">
        <v>79</v>
      </c>
      <c r="AW201" s="13" t="s">
        <v>33</v>
      </c>
      <c r="AX201" s="13" t="s">
        <v>71</v>
      </c>
      <c r="AY201" s="242" t="s">
        <v>118</v>
      </c>
    </row>
    <row r="202" spans="1:51" s="13" customFormat="1" ht="12">
      <c r="A202" s="13"/>
      <c r="B202" s="232"/>
      <c r="C202" s="233"/>
      <c r="D202" s="234" t="s">
        <v>127</v>
      </c>
      <c r="E202" s="235" t="s">
        <v>19</v>
      </c>
      <c r="F202" s="236" t="s">
        <v>177</v>
      </c>
      <c r="G202" s="233"/>
      <c r="H202" s="235" t="s">
        <v>19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127</v>
      </c>
      <c r="AU202" s="242" t="s">
        <v>81</v>
      </c>
      <c r="AV202" s="13" t="s">
        <v>79</v>
      </c>
      <c r="AW202" s="13" t="s">
        <v>33</v>
      </c>
      <c r="AX202" s="13" t="s">
        <v>71</v>
      </c>
      <c r="AY202" s="242" t="s">
        <v>118</v>
      </c>
    </row>
    <row r="203" spans="1:51" s="14" customFormat="1" ht="12">
      <c r="A203" s="14"/>
      <c r="B203" s="243"/>
      <c r="C203" s="244"/>
      <c r="D203" s="234" t="s">
        <v>127</v>
      </c>
      <c r="E203" s="245" t="s">
        <v>19</v>
      </c>
      <c r="F203" s="246" t="s">
        <v>143</v>
      </c>
      <c r="G203" s="244"/>
      <c r="H203" s="247">
        <v>4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127</v>
      </c>
      <c r="AU203" s="253" t="s">
        <v>81</v>
      </c>
      <c r="AV203" s="14" t="s">
        <v>81</v>
      </c>
      <c r="AW203" s="14" t="s">
        <v>33</v>
      </c>
      <c r="AX203" s="14" t="s">
        <v>71</v>
      </c>
      <c r="AY203" s="253" t="s">
        <v>118</v>
      </c>
    </row>
    <row r="204" spans="1:51" s="15" customFormat="1" ht="12">
      <c r="A204" s="15"/>
      <c r="B204" s="254"/>
      <c r="C204" s="255"/>
      <c r="D204" s="234" t="s">
        <v>127</v>
      </c>
      <c r="E204" s="256" t="s">
        <v>19</v>
      </c>
      <c r="F204" s="257" t="s">
        <v>130</v>
      </c>
      <c r="G204" s="255"/>
      <c r="H204" s="258">
        <v>4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4" t="s">
        <v>127</v>
      </c>
      <c r="AU204" s="264" t="s">
        <v>81</v>
      </c>
      <c r="AV204" s="15" t="s">
        <v>125</v>
      </c>
      <c r="AW204" s="15" t="s">
        <v>33</v>
      </c>
      <c r="AX204" s="15" t="s">
        <v>79</v>
      </c>
      <c r="AY204" s="264" t="s">
        <v>118</v>
      </c>
    </row>
    <row r="205" spans="1:63" s="12" customFormat="1" ht="22.8" customHeight="1">
      <c r="A205" s="12"/>
      <c r="B205" s="203"/>
      <c r="C205" s="204"/>
      <c r="D205" s="205" t="s">
        <v>70</v>
      </c>
      <c r="E205" s="217" t="s">
        <v>159</v>
      </c>
      <c r="F205" s="217" t="s">
        <v>251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SUM(P206:P215)</f>
        <v>0</v>
      </c>
      <c r="Q205" s="211"/>
      <c r="R205" s="212">
        <f>SUM(R206:R215)</f>
        <v>0.20607999999999999</v>
      </c>
      <c r="S205" s="211"/>
      <c r="T205" s="213">
        <f>SUM(T206:T215)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79</v>
      </c>
      <c r="AT205" s="215" t="s">
        <v>70</v>
      </c>
      <c r="AU205" s="215" t="s">
        <v>79</v>
      </c>
      <c r="AY205" s="214" t="s">
        <v>118</v>
      </c>
      <c r="BK205" s="216">
        <f>SUM(BK206:BK215)</f>
        <v>0</v>
      </c>
    </row>
    <row r="206" spans="1:65" s="2" customFormat="1" ht="16.5" customHeight="1">
      <c r="A206" s="39"/>
      <c r="B206" s="40"/>
      <c r="C206" s="219" t="s">
        <v>252</v>
      </c>
      <c r="D206" s="219" t="s">
        <v>120</v>
      </c>
      <c r="E206" s="220" t="s">
        <v>253</v>
      </c>
      <c r="F206" s="221" t="s">
        <v>254</v>
      </c>
      <c r="G206" s="222" t="s">
        <v>147</v>
      </c>
      <c r="H206" s="223">
        <v>4</v>
      </c>
      <c r="I206" s="224"/>
      <c r="J206" s="225">
        <f>ROUND(I206*H206,2)</f>
        <v>0</v>
      </c>
      <c r="K206" s="221" t="s">
        <v>124</v>
      </c>
      <c r="L206" s="45"/>
      <c r="M206" s="226" t="s">
        <v>19</v>
      </c>
      <c r="N206" s="227" t="s">
        <v>42</v>
      </c>
      <c r="O206" s="85"/>
      <c r="P206" s="228">
        <f>O206*H206</f>
        <v>0</v>
      </c>
      <c r="Q206" s="228">
        <v>0.00058</v>
      </c>
      <c r="R206" s="228">
        <f>Q206*H206</f>
        <v>0.00232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125</v>
      </c>
      <c r="AT206" s="230" t="s">
        <v>120</v>
      </c>
      <c r="AU206" s="230" t="s">
        <v>81</v>
      </c>
      <c r="AY206" s="18" t="s">
        <v>118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79</v>
      </c>
      <c r="BK206" s="231">
        <f>ROUND(I206*H206,2)</f>
        <v>0</v>
      </c>
      <c r="BL206" s="18" t="s">
        <v>125</v>
      </c>
      <c r="BM206" s="230" t="s">
        <v>255</v>
      </c>
    </row>
    <row r="207" spans="1:51" s="13" customFormat="1" ht="12">
      <c r="A207" s="13"/>
      <c r="B207" s="232"/>
      <c r="C207" s="233"/>
      <c r="D207" s="234" t="s">
        <v>127</v>
      </c>
      <c r="E207" s="235" t="s">
        <v>19</v>
      </c>
      <c r="F207" s="236" t="s">
        <v>128</v>
      </c>
      <c r="G207" s="233"/>
      <c r="H207" s="235" t="s">
        <v>19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127</v>
      </c>
      <c r="AU207" s="242" t="s">
        <v>81</v>
      </c>
      <c r="AV207" s="13" t="s">
        <v>79</v>
      </c>
      <c r="AW207" s="13" t="s">
        <v>33</v>
      </c>
      <c r="AX207" s="13" t="s">
        <v>71</v>
      </c>
      <c r="AY207" s="242" t="s">
        <v>118</v>
      </c>
    </row>
    <row r="208" spans="1:51" s="13" customFormat="1" ht="12">
      <c r="A208" s="13"/>
      <c r="B208" s="232"/>
      <c r="C208" s="233"/>
      <c r="D208" s="234" t="s">
        <v>127</v>
      </c>
      <c r="E208" s="235" t="s">
        <v>19</v>
      </c>
      <c r="F208" s="236" t="s">
        <v>177</v>
      </c>
      <c r="G208" s="233"/>
      <c r="H208" s="235" t="s">
        <v>19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127</v>
      </c>
      <c r="AU208" s="242" t="s">
        <v>81</v>
      </c>
      <c r="AV208" s="13" t="s">
        <v>79</v>
      </c>
      <c r="AW208" s="13" t="s">
        <v>33</v>
      </c>
      <c r="AX208" s="13" t="s">
        <v>71</v>
      </c>
      <c r="AY208" s="242" t="s">
        <v>118</v>
      </c>
    </row>
    <row r="209" spans="1:51" s="14" customFormat="1" ht="12">
      <c r="A209" s="14"/>
      <c r="B209" s="243"/>
      <c r="C209" s="244"/>
      <c r="D209" s="234" t="s">
        <v>127</v>
      </c>
      <c r="E209" s="245" t="s">
        <v>19</v>
      </c>
      <c r="F209" s="246" t="s">
        <v>125</v>
      </c>
      <c r="G209" s="244"/>
      <c r="H209" s="247">
        <v>4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127</v>
      </c>
      <c r="AU209" s="253" t="s">
        <v>81</v>
      </c>
      <c r="AV209" s="14" t="s">
        <v>81</v>
      </c>
      <c r="AW209" s="14" t="s">
        <v>33</v>
      </c>
      <c r="AX209" s="14" t="s">
        <v>71</v>
      </c>
      <c r="AY209" s="253" t="s">
        <v>118</v>
      </c>
    </row>
    <row r="210" spans="1:51" s="15" customFormat="1" ht="12">
      <c r="A210" s="15"/>
      <c r="B210" s="254"/>
      <c r="C210" s="255"/>
      <c r="D210" s="234" t="s">
        <v>127</v>
      </c>
      <c r="E210" s="256" t="s">
        <v>19</v>
      </c>
      <c r="F210" s="257" t="s">
        <v>130</v>
      </c>
      <c r="G210" s="255"/>
      <c r="H210" s="258">
        <v>4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4" t="s">
        <v>127</v>
      </c>
      <c r="AU210" s="264" t="s">
        <v>81</v>
      </c>
      <c r="AV210" s="15" t="s">
        <v>125</v>
      </c>
      <c r="AW210" s="15" t="s">
        <v>33</v>
      </c>
      <c r="AX210" s="15" t="s">
        <v>79</v>
      </c>
      <c r="AY210" s="264" t="s">
        <v>118</v>
      </c>
    </row>
    <row r="211" spans="1:65" s="2" customFormat="1" ht="16.5" customHeight="1">
      <c r="A211" s="39"/>
      <c r="B211" s="40"/>
      <c r="C211" s="265" t="s">
        <v>256</v>
      </c>
      <c r="D211" s="265" t="s">
        <v>233</v>
      </c>
      <c r="E211" s="266" t="s">
        <v>257</v>
      </c>
      <c r="F211" s="267" t="s">
        <v>258</v>
      </c>
      <c r="G211" s="268" t="s">
        <v>147</v>
      </c>
      <c r="H211" s="269">
        <v>4</v>
      </c>
      <c r="I211" s="270"/>
      <c r="J211" s="271">
        <f>ROUND(I211*H211,2)</f>
        <v>0</v>
      </c>
      <c r="K211" s="267" t="s">
        <v>124</v>
      </c>
      <c r="L211" s="272"/>
      <c r="M211" s="273" t="s">
        <v>19</v>
      </c>
      <c r="N211" s="274" t="s">
        <v>42</v>
      </c>
      <c r="O211" s="85"/>
      <c r="P211" s="228">
        <f>O211*H211</f>
        <v>0</v>
      </c>
      <c r="Q211" s="228">
        <v>0.05094</v>
      </c>
      <c r="R211" s="228">
        <f>Q211*H211</f>
        <v>0.20376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159</v>
      </c>
      <c r="AT211" s="230" t="s">
        <v>233</v>
      </c>
      <c r="AU211" s="230" t="s">
        <v>81</v>
      </c>
      <c r="AY211" s="18" t="s">
        <v>118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79</v>
      </c>
      <c r="BK211" s="231">
        <f>ROUND(I211*H211,2)</f>
        <v>0</v>
      </c>
      <c r="BL211" s="18" t="s">
        <v>125</v>
      </c>
      <c r="BM211" s="230" t="s">
        <v>259</v>
      </c>
    </row>
    <row r="212" spans="1:51" s="13" customFormat="1" ht="12">
      <c r="A212" s="13"/>
      <c r="B212" s="232"/>
      <c r="C212" s="233"/>
      <c r="D212" s="234" t="s">
        <v>127</v>
      </c>
      <c r="E212" s="235" t="s">
        <v>19</v>
      </c>
      <c r="F212" s="236" t="s">
        <v>128</v>
      </c>
      <c r="G212" s="233"/>
      <c r="H212" s="235" t="s">
        <v>19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127</v>
      </c>
      <c r="AU212" s="242" t="s">
        <v>81</v>
      </c>
      <c r="AV212" s="13" t="s">
        <v>79</v>
      </c>
      <c r="AW212" s="13" t="s">
        <v>33</v>
      </c>
      <c r="AX212" s="13" t="s">
        <v>71</v>
      </c>
      <c r="AY212" s="242" t="s">
        <v>118</v>
      </c>
    </row>
    <row r="213" spans="1:51" s="13" customFormat="1" ht="12">
      <c r="A213" s="13"/>
      <c r="B213" s="232"/>
      <c r="C213" s="233"/>
      <c r="D213" s="234" t="s">
        <v>127</v>
      </c>
      <c r="E213" s="235" t="s">
        <v>19</v>
      </c>
      <c r="F213" s="236" t="s">
        <v>177</v>
      </c>
      <c r="G213" s="233"/>
      <c r="H213" s="235" t="s">
        <v>19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127</v>
      </c>
      <c r="AU213" s="242" t="s">
        <v>81</v>
      </c>
      <c r="AV213" s="13" t="s">
        <v>79</v>
      </c>
      <c r="AW213" s="13" t="s">
        <v>33</v>
      </c>
      <c r="AX213" s="13" t="s">
        <v>71</v>
      </c>
      <c r="AY213" s="242" t="s">
        <v>118</v>
      </c>
    </row>
    <row r="214" spans="1:51" s="14" customFormat="1" ht="12">
      <c r="A214" s="14"/>
      <c r="B214" s="243"/>
      <c r="C214" s="244"/>
      <c r="D214" s="234" t="s">
        <v>127</v>
      </c>
      <c r="E214" s="245" t="s">
        <v>19</v>
      </c>
      <c r="F214" s="246" t="s">
        <v>125</v>
      </c>
      <c r="G214" s="244"/>
      <c r="H214" s="247">
        <v>4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127</v>
      </c>
      <c r="AU214" s="253" t="s">
        <v>81</v>
      </c>
      <c r="AV214" s="14" t="s">
        <v>81</v>
      </c>
      <c r="AW214" s="14" t="s">
        <v>33</v>
      </c>
      <c r="AX214" s="14" t="s">
        <v>71</v>
      </c>
      <c r="AY214" s="253" t="s">
        <v>118</v>
      </c>
    </row>
    <row r="215" spans="1:51" s="15" customFormat="1" ht="12">
      <c r="A215" s="15"/>
      <c r="B215" s="254"/>
      <c r="C215" s="255"/>
      <c r="D215" s="234" t="s">
        <v>127</v>
      </c>
      <c r="E215" s="256" t="s">
        <v>19</v>
      </c>
      <c r="F215" s="257" t="s">
        <v>130</v>
      </c>
      <c r="G215" s="255"/>
      <c r="H215" s="258">
        <v>4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4" t="s">
        <v>127</v>
      </c>
      <c r="AU215" s="264" t="s">
        <v>81</v>
      </c>
      <c r="AV215" s="15" t="s">
        <v>125</v>
      </c>
      <c r="AW215" s="15" t="s">
        <v>33</v>
      </c>
      <c r="AX215" s="15" t="s">
        <v>79</v>
      </c>
      <c r="AY215" s="264" t="s">
        <v>118</v>
      </c>
    </row>
    <row r="216" spans="1:63" s="12" customFormat="1" ht="22.8" customHeight="1">
      <c r="A216" s="12"/>
      <c r="B216" s="203"/>
      <c r="C216" s="204"/>
      <c r="D216" s="205" t="s">
        <v>70</v>
      </c>
      <c r="E216" s="217" t="s">
        <v>166</v>
      </c>
      <c r="F216" s="217" t="s">
        <v>260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SUM(P217:P249)</f>
        <v>0</v>
      </c>
      <c r="Q216" s="211"/>
      <c r="R216" s="212">
        <f>SUM(R217:R249)</f>
        <v>2.4064528</v>
      </c>
      <c r="S216" s="211"/>
      <c r="T216" s="213">
        <f>SUM(T217:T249)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4" t="s">
        <v>79</v>
      </c>
      <c r="AT216" s="215" t="s">
        <v>70</v>
      </c>
      <c r="AU216" s="215" t="s">
        <v>79</v>
      </c>
      <c r="AY216" s="214" t="s">
        <v>118</v>
      </c>
      <c r="BK216" s="216">
        <f>SUM(BK217:BK249)</f>
        <v>0</v>
      </c>
    </row>
    <row r="217" spans="1:65" s="2" customFormat="1" ht="16.5" customHeight="1">
      <c r="A217" s="39"/>
      <c r="B217" s="40"/>
      <c r="C217" s="219" t="s">
        <v>261</v>
      </c>
      <c r="D217" s="219" t="s">
        <v>120</v>
      </c>
      <c r="E217" s="220" t="s">
        <v>262</v>
      </c>
      <c r="F217" s="221" t="s">
        <v>263</v>
      </c>
      <c r="G217" s="222" t="s">
        <v>133</v>
      </c>
      <c r="H217" s="223">
        <v>4</v>
      </c>
      <c r="I217" s="224"/>
      <c r="J217" s="225">
        <f>ROUND(I217*H217,2)</f>
        <v>0</v>
      </c>
      <c r="K217" s="221" t="s">
        <v>124</v>
      </c>
      <c r="L217" s="45"/>
      <c r="M217" s="226" t="s">
        <v>19</v>
      </c>
      <c r="N217" s="227" t="s">
        <v>42</v>
      </c>
      <c r="O217" s="85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125</v>
      </c>
      <c r="AT217" s="230" t="s">
        <v>120</v>
      </c>
      <c r="AU217" s="230" t="s">
        <v>81</v>
      </c>
      <c r="AY217" s="18" t="s">
        <v>118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79</v>
      </c>
      <c r="BK217" s="231">
        <f>ROUND(I217*H217,2)</f>
        <v>0</v>
      </c>
      <c r="BL217" s="18" t="s">
        <v>125</v>
      </c>
      <c r="BM217" s="230" t="s">
        <v>264</v>
      </c>
    </row>
    <row r="218" spans="1:51" s="14" customFormat="1" ht="12">
      <c r="A218" s="14"/>
      <c r="B218" s="243"/>
      <c r="C218" s="244"/>
      <c r="D218" s="234" t="s">
        <v>127</v>
      </c>
      <c r="E218" s="245" t="s">
        <v>19</v>
      </c>
      <c r="F218" s="246" t="s">
        <v>125</v>
      </c>
      <c r="G218" s="244"/>
      <c r="H218" s="247">
        <v>4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127</v>
      </c>
      <c r="AU218" s="253" t="s">
        <v>81</v>
      </c>
      <c r="AV218" s="14" t="s">
        <v>81</v>
      </c>
      <c r="AW218" s="14" t="s">
        <v>33</v>
      </c>
      <c r="AX218" s="14" t="s">
        <v>71</v>
      </c>
      <c r="AY218" s="253" t="s">
        <v>118</v>
      </c>
    </row>
    <row r="219" spans="1:51" s="15" customFormat="1" ht="12">
      <c r="A219" s="15"/>
      <c r="B219" s="254"/>
      <c r="C219" s="255"/>
      <c r="D219" s="234" t="s">
        <v>127</v>
      </c>
      <c r="E219" s="256" t="s">
        <v>19</v>
      </c>
      <c r="F219" s="257" t="s">
        <v>130</v>
      </c>
      <c r="G219" s="255"/>
      <c r="H219" s="258">
        <v>4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4" t="s">
        <v>127</v>
      </c>
      <c r="AU219" s="264" t="s">
        <v>81</v>
      </c>
      <c r="AV219" s="15" t="s">
        <v>125</v>
      </c>
      <c r="AW219" s="15" t="s">
        <v>33</v>
      </c>
      <c r="AX219" s="15" t="s">
        <v>79</v>
      </c>
      <c r="AY219" s="264" t="s">
        <v>118</v>
      </c>
    </row>
    <row r="220" spans="1:65" s="2" customFormat="1" ht="21.75" customHeight="1">
      <c r="A220" s="39"/>
      <c r="B220" s="40"/>
      <c r="C220" s="219" t="s">
        <v>265</v>
      </c>
      <c r="D220" s="219" t="s">
        <v>120</v>
      </c>
      <c r="E220" s="220" t="s">
        <v>266</v>
      </c>
      <c r="F220" s="221" t="s">
        <v>267</v>
      </c>
      <c r="G220" s="222" t="s">
        <v>133</v>
      </c>
      <c r="H220" s="223">
        <v>240</v>
      </c>
      <c r="I220" s="224"/>
      <c r="J220" s="225">
        <f>ROUND(I220*H220,2)</f>
        <v>0</v>
      </c>
      <c r="K220" s="221" t="s">
        <v>124</v>
      </c>
      <c r="L220" s="45"/>
      <c r="M220" s="226" t="s">
        <v>19</v>
      </c>
      <c r="N220" s="227" t="s">
        <v>42</v>
      </c>
      <c r="O220" s="85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125</v>
      </c>
      <c r="AT220" s="230" t="s">
        <v>120</v>
      </c>
      <c r="AU220" s="230" t="s">
        <v>81</v>
      </c>
      <c r="AY220" s="18" t="s">
        <v>118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79</v>
      </c>
      <c r="BK220" s="231">
        <f>ROUND(I220*H220,2)</f>
        <v>0</v>
      </c>
      <c r="BL220" s="18" t="s">
        <v>125</v>
      </c>
      <c r="BM220" s="230" t="s">
        <v>268</v>
      </c>
    </row>
    <row r="221" spans="1:51" s="14" customFormat="1" ht="12">
      <c r="A221" s="14"/>
      <c r="B221" s="243"/>
      <c r="C221" s="244"/>
      <c r="D221" s="234" t="s">
        <v>127</v>
      </c>
      <c r="E221" s="245" t="s">
        <v>19</v>
      </c>
      <c r="F221" s="246" t="s">
        <v>269</v>
      </c>
      <c r="G221" s="244"/>
      <c r="H221" s="247">
        <v>240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127</v>
      </c>
      <c r="AU221" s="253" t="s">
        <v>81</v>
      </c>
      <c r="AV221" s="14" t="s">
        <v>81</v>
      </c>
      <c r="AW221" s="14" t="s">
        <v>33</v>
      </c>
      <c r="AX221" s="14" t="s">
        <v>71</v>
      </c>
      <c r="AY221" s="253" t="s">
        <v>118</v>
      </c>
    </row>
    <row r="222" spans="1:51" s="15" customFormat="1" ht="12">
      <c r="A222" s="15"/>
      <c r="B222" s="254"/>
      <c r="C222" s="255"/>
      <c r="D222" s="234" t="s">
        <v>127</v>
      </c>
      <c r="E222" s="256" t="s">
        <v>19</v>
      </c>
      <c r="F222" s="257" t="s">
        <v>130</v>
      </c>
      <c r="G222" s="255"/>
      <c r="H222" s="258">
        <v>240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4" t="s">
        <v>127</v>
      </c>
      <c r="AU222" s="264" t="s">
        <v>81</v>
      </c>
      <c r="AV222" s="15" t="s">
        <v>125</v>
      </c>
      <c r="AW222" s="15" t="s">
        <v>33</v>
      </c>
      <c r="AX222" s="15" t="s">
        <v>79</v>
      </c>
      <c r="AY222" s="264" t="s">
        <v>118</v>
      </c>
    </row>
    <row r="223" spans="1:65" s="2" customFormat="1" ht="16.5" customHeight="1">
      <c r="A223" s="39"/>
      <c r="B223" s="40"/>
      <c r="C223" s="219" t="s">
        <v>270</v>
      </c>
      <c r="D223" s="219" t="s">
        <v>120</v>
      </c>
      <c r="E223" s="220" t="s">
        <v>271</v>
      </c>
      <c r="F223" s="221" t="s">
        <v>272</v>
      </c>
      <c r="G223" s="222" t="s">
        <v>133</v>
      </c>
      <c r="H223" s="223">
        <v>1</v>
      </c>
      <c r="I223" s="224"/>
      <c r="J223" s="225">
        <f>ROUND(I223*H223,2)</f>
        <v>0</v>
      </c>
      <c r="K223" s="221" t="s">
        <v>124</v>
      </c>
      <c r="L223" s="45"/>
      <c r="M223" s="226" t="s">
        <v>19</v>
      </c>
      <c r="N223" s="227" t="s">
        <v>42</v>
      </c>
      <c r="O223" s="85"/>
      <c r="P223" s="228">
        <f>O223*H223</f>
        <v>0</v>
      </c>
      <c r="Q223" s="228">
        <v>0.0007</v>
      </c>
      <c r="R223" s="228">
        <f>Q223*H223</f>
        <v>0.0007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125</v>
      </c>
      <c r="AT223" s="230" t="s">
        <v>120</v>
      </c>
      <c r="AU223" s="230" t="s">
        <v>81</v>
      </c>
      <c r="AY223" s="18" t="s">
        <v>118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79</v>
      </c>
      <c r="BK223" s="231">
        <f>ROUND(I223*H223,2)</f>
        <v>0</v>
      </c>
      <c r="BL223" s="18" t="s">
        <v>125</v>
      </c>
      <c r="BM223" s="230" t="s">
        <v>273</v>
      </c>
    </row>
    <row r="224" spans="1:51" s="14" customFormat="1" ht="12">
      <c r="A224" s="14"/>
      <c r="B224" s="243"/>
      <c r="C224" s="244"/>
      <c r="D224" s="234" t="s">
        <v>127</v>
      </c>
      <c r="E224" s="245" t="s">
        <v>19</v>
      </c>
      <c r="F224" s="246" t="s">
        <v>79</v>
      </c>
      <c r="G224" s="244"/>
      <c r="H224" s="247">
        <v>1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127</v>
      </c>
      <c r="AU224" s="253" t="s">
        <v>81</v>
      </c>
      <c r="AV224" s="14" t="s">
        <v>81</v>
      </c>
      <c r="AW224" s="14" t="s">
        <v>33</v>
      </c>
      <c r="AX224" s="14" t="s">
        <v>71</v>
      </c>
      <c r="AY224" s="253" t="s">
        <v>118</v>
      </c>
    </row>
    <row r="225" spans="1:51" s="15" customFormat="1" ht="12">
      <c r="A225" s="15"/>
      <c r="B225" s="254"/>
      <c r="C225" s="255"/>
      <c r="D225" s="234" t="s">
        <v>127</v>
      </c>
      <c r="E225" s="256" t="s">
        <v>19</v>
      </c>
      <c r="F225" s="257" t="s">
        <v>130</v>
      </c>
      <c r="G225" s="255"/>
      <c r="H225" s="258">
        <v>1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4" t="s">
        <v>127</v>
      </c>
      <c r="AU225" s="264" t="s">
        <v>81</v>
      </c>
      <c r="AV225" s="15" t="s">
        <v>125</v>
      </c>
      <c r="AW225" s="15" t="s">
        <v>33</v>
      </c>
      <c r="AX225" s="15" t="s">
        <v>79</v>
      </c>
      <c r="AY225" s="264" t="s">
        <v>118</v>
      </c>
    </row>
    <row r="226" spans="1:65" s="2" customFormat="1" ht="16.5" customHeight="1">
      <c r="A226" s="39"/>
      <c r="B226" s="40"/>
      <c r="C226" s="265" t="s">
        <v>274</v>
      </c>
      <c r="D226" s="265" t="s">
        <v>233</v>
      </c>
      <c r="E226" s="266" t="s">
        <v>275</v>
      </c>
      <c r="F226" s="267" t="s">
        <v>276</v>
      </c>
      <c r="G226" s="268" t="s">
        <v>133</v>
      </c>
      <c r="H226" s="269">
        <v>1</v>
      </c>
      <c r="I226" s="270"/>
      <c r="J226" s="271">
        <f>ROUND(I226*H226,2)</f>
        <v>0</v>
      </c>
      <c r="K226" s="267" t="s">
        <v>124</v>
      </c>
      <c r="L226" s="272"/>
      <c r="M226" s="273" t="s">
        <v>19</v>
      </c>
      <c r="N226" s="274" t="s">
        <v>42</v>
      </c>
      <c r="O226" s="85"/>
      <c r="P226" s="228">
        <f>O226*H226</f>
        <v>0</v>
      </c>
      <c r="Q226" s="228">
        <v>0.004</v>
      </c>
      <c r="R226" s="228">
        <f>Q226*H226</f>
        <v>0.004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159</v>
      </c>
      <c r="AT226" s="230" t="s">
        <v>233</v>
      </c>
      <c r="AU226" s="230" t="s">
        <v>81</v>
      </c>
      <c r="AY226" s="18" t="s">
        <v>118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79</v>
      </c>
      <c r="BK226" s="231">
        <f>ROUND(I226*H226,2)</f>
        <v>0</v>
      </c>
      <c r="BL226" s="18" t="s">
        <v>125</v>
      </c>
      <c r="BM226" s="230" t="s">
        <v>277</v>
      </c>
    </row>
    <row r="227" spans="1:51" s="14" customFormat="1" ht="12">
      <c r="A227" s="14"/>
      <c r="B227" s="243"/>
      <c r="C227" s="244"/>
      <c r="D227" s="234" t="s">
        <v>127</v>
      </c>
      <c r="E227" s="245" t="s">
        <v>19</v>
      </c>
      <c r="F227" s="246" t="s">
        <v>79</v>
      </c>
      <c r="G227" s="244"/>
      <c r="H227" s="247">
        <v>1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127</v>
      </c>
      <c r="AU227" s="253" t="s">
        <v>81</v>
      </c>
      <c r="AV227" s="14" t="s">
        <v>81</v>
      </c>
      <c r="AW227" s="14" t="s">
        <v>33</v>
      </c>
      <c r="AX227" s="14" t="s">
        <v>71</v>
      </c>
      <c r="AY227" s="253" t="s">
        <v>118</v>
      </c>
    </row>
    <row r="228" spans="1:51" s="15" customFormat="1" ht="12">
      <c r="A228" s="15"/>
      <c r="B228" s="254"/>
      <c r="C228" s="255"/>
      <c r="D228" s="234" t="s">
        <v>127</v>
      </c>
      <c r="E228" s="256" t="s">
        <v>19</v>
      </c>
      <c r="F228" s="257" t="s">
        <v>130</v>
      </c>
      <c r="G228" s="255"/>
      <c r="H228" s="258">
        <v>1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4" t="s">
        <v>127</v>
      </c>
      <c r="AU228" s="264" t="s">
        <v>81</v>
      </c>
      <c r="AV228" s="15" t="s">
        <v>125</v>
      </c>
      <c r="AW228" s="15" t="s">
        <v>33</v>
      </c>
      <c r="AX228" s="15" t="s">
        <v>79</v>
      </c>
      <c r="AY228" s="264" t="s">
        <v>118</v>
      </c>
    </row>
    <row r="229" spans="1:65" s="2" customFormat="1" ht="16.5" customHeight="1">
      <c r="A229" s="39"/>
      <c r="B229" s="40"/>
      <c r="C229" s="219" t="s">
        <v>278</v>
      </c>
      <c r="D229" s="219" t="s">
        <v>120</v>
      </c>
      <c r="E229" s="220" t="s">
        <v>279</v>
      </c>
      <c r="F229" s="221" t="s">
        <v>280</v>
      </c>
      <c r="G229" s="222" t="s">
        <v>133</v>
      </c>
      <c r="H229" s="223">
        <v>1</v>
      </c>
      <c r="I229" s="224"/>
      <c r="J229" s="225">
        <f>ROUND(I229*H229,2)</f>
        <v>0</v>
      </c>
      <c r="K229" s="221" t="s">
        <v>124</v>
      </c>
      <c r="L229" s="45"/>
      <c r="M229" s="226" t="s">
        <v>19</v>
      </c>
      <c r="N229" s="227" t="s">
        <v>42</v>
      </c>
      <c r="O229" s="85"/>
      <c r="P229" s="228">
        <f>O229*H229</f>
        <v>0</v>
      </c>
      <c r="Q229" s="228">
        <v>0.10941</v>
      </c>
      <c r="R229" s="228">
        <f>Q229*H229</f>
        <v>0.10941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125</v>
      </c>
      <c r="AT229" s="230" t="s">
        <v>120</v>
      </c>
      <c r="AU229" s="230" t="s">
        <v>81</v>
      </c>
      <c r="AY229" s="18" t="s">
        <v>118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79</v>
      </c>
      <c r="BK229" s="231">
        <f>ROUND(I229*H229,2)</f>
        <v>0</v>
      </c>
      <c r="BL229" s="18" t="s">
        <v>125</v>
      </c>
      <c r="BM229" s="230" t="s">
        <v>281</v>
      </c>
    </row>
    <row r="230" spans="1:51" s="14" customFormat="1" ht="12">
      <c r="A230" s="14"/>
      <c r="B230" s="243"/>
      <c r="C230" s="244"/>
      <c r="D230" s="234" t="s">
        <v>127</v>
      </c>
      <c r="E230" s="245" t="s">
        <v>19</v>
      </c>
      <c r="F230" s="246" t="s">
        <v>79</v>
      </c>
      <c r="G230" s="244"/>
      <c r="H230" s="247">
        <v>1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127</v>
      </c>
      <c r="AU230" s="253" t="s">
        <v>81</v>
      </c>
      <c r="AV230" s="14" t="s">
        <v>81</v>
      </c>
      <c r="AW230" s="14" t="s">
        <v>33</v>
      </c>
      <c r="AX230" s="14" t="s">
        <v>71</v>
      </c>
      <c r="AY230" s="253" t="s">
        <v>118</v>
      </c>
    </row>
    <row r="231" spans="1:51" s="15" customFormat="1" ht="12">
      <c r="A231" s="15"/>
      <c r="B231" s="254"/>
      <c r="C231" s="255"/>
      <c r="D231" s="234" t="s">
        <v>127</v>
      </c>
      <c r="E231" s="256" t="s">
        <v>19</v>
      </c>
      <c r="F231" s="257" t="s">
        <v>130</v>
      </c>
      <c r="G231" s="255"/>
      <c r="H231" s="258">
        <v>1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4" t="s">
        <v>127</v>
      </c>
      <c r="AU231" s="264" t="s">
        <v>81</v>
      </c>
      <c r="AV231" s="15" t="s">
        <v>125</v>
      </c>
      <c r="AW231" s="15" t="s">
        <v>33</v>
      </c>
      <c r="AX231" s="15" t="s">
        <v>79</v>
      </c>
      <c r="AY231" s="264" t="s">
        <v>118</v>
      </c>
    </row>
    <row r="232" spans="1:65" s="2" customFormat="1" ht="16.5" customHeight="1">
      <c r="A232" s="39"/>
      <c r="B232" s="40"/>
      <c r="C232" s="265" t="s">
        <v>282</v>
      </c>
      <c r="D232" s="265" t="s">
        <v>233</v>
      </c>
      <c r="E232" s="266" t="s">
        <v>283</v>
      </c>
      <c r="F232" s="267" t="s">
        <v>284</v>
      </c>
      <c r="G232" s="268" t="s">
        <v>133</v>
      </c>
      <c r="H232" s="269">
        <v>1</v>
      </c>
      <c r="I232" s="270"/>
      <c r="J232" s="271">
        <f>ROUND(I232*H232,2)</f>
        <v>0</v>
      </c>
      <c r="K232" s="267" t="s">
        <v>124</v>
      </c>
      <c r="L232" s="272"/>
      <c r="M232" s="273" t="s">
        <v>19</v>
      </c>
      <c r="N232" s="274" t="s">
        <v>42</v>
      </c>
      <c r="O232" s="85"/>
      <c r="P232" s="228">
        <f>O232*H232</f>
        <v>0</v>
      </c>
      <c r="Q232" s="228">
        <v>0.0065</v>
      </c>
      <c r="R232" s="228">
        <f>Q232*H232</f>
        <v>0.0065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159</v>
      </c>
      <c r="AT232" s="230" t="s">
        <v>233</v>
      </c>
      <c r="AU232" s="230" t="s">
        <v>81</v>
      </c>
      <c r="AY232" s="18" t="s">
        <v>118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79</v>
      </c>
      <c r="BK232" s="231">
        <f>ROUND(I232*H232,2)</f>
        <v>0</v>
      </c>
      <c r="BL232" s="18" t="s">
        <v>125</v>
      </c>
      <c r="BM232" s="230" t="s">
        <v>285</v>
      </c>
    </row>
    <row r="233" spans="1:51" s="14" customFormat="1" ht="12">
      <c r="A233" s="14"/>
      <c r="B233" s="243"/>
      <c r="C233" s="244"/>
      <c r="D233" s="234" t="s">
        <v>127</v>
      </c>
      <c r="E233" s="245" t="s">
        <v>19</v>
      </c>
      <c r="F233" s="246" t="s">
        <v>79</v>
      </c>
      <c r="G233" s="244"/>
      <c r="H233" s="247">
        <v>1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127</v>
      </c>
      <c r="AU233" s="253" t="s">
        <v>81</v>
      </c>
      <c r="AV233" s="14" t="s">
        <v>81</v>
      </c>
      <c r="AW233" s="14" t="s">
        <v>33</v>
      </c>
      <c r="AX233" s="14" t="s">
        <v>71</v>
      </c>
      <c r="AY233" s="253" t="s">
        <v>118</v>
      </c>
    </row>
    <row r="234" spans="1:51" s="15" customFormat="1" ht="12">
      <c r="A234" s="15"/>
      <c r="B234" s="254"/>
      <c r="C234" s="255"/>
      <c r="D234" s="234" t="s">
        <v>127</v>
      </c>
      <c r="E234" s="256" t="s">
        <v>19</v>
      </c>
      <c r="F234" s="257" t="s">
        <v>130</v>
      </c>
      <c r="G234" s="255"/>
      <c r="H234" s="258">
        <v>1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4" t="s">
        <v>127</v>
      </c>
      <c r="AU234" s="264" t="s">
        <v>81</v>
      </c>
      <c r="AV234" s="15" t="s">
        <v>125</v>
      </c>
      <c r="AW234" s="15" t="s">
        <v>33</v>
      </c>
      <c r="AX234" s="15" t="s">
        <v>79</v>
      </c>
      <c r="AY234" s="264" t="s">
        <v>118</v>
      </c>
    </row>
    <row r="235" spans="1:65" s="2" customFormat="1" ht="16.5" customHeight="1">
      <c r="A235" s="39"/>
      <c r="B235" s="40"/>
      <c r="C235" s="265" t="s">
        <v>286</v>
      </c>
      <c r="D235" s="265" t="s">
        <v>233</v>
      </c>
      <c r="E235" s="266" t="s">
        <v>287</v>
      </c>
      <c r="F235" s="267" t="s">
        <v>288</v>
      </c>
      <c r="G235" s="268" t="s">
        <v>133</v>
      </c>
      <c r="H235" s="269">
        <v>1</v>
      </c>
      <c r="I235" s="270"/>
      <c r="J235" s="271">
        <f>ROUND(I235*H235,2)</f>
        <v>0</v>
      </c>
      <c r="K235" s="267" t="s">
        <v>124</v>
      </c>
      <c r="L235" s="272"/>
      <c r="M235" s="273" t="s">
        <v>19</v>
      </c>
      <c r="N235" s="274" t="s">
        <v>42</v>
      </c>
      <c r="O235" s="85"/>
      <c r="P235" s="228">
        <f>O235*H235</f>
        <v>0</v>
      </c>
      <c r="Q235" s="228">
        <v>0.00015</v>
      </c>
      <c r="R235" s="228">
        <f>Q235*H235</f>
        <v>0.00015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159</v>
      </c>
      <c r="AT235" s="230" t="s">
        <v>233</v>
      </c>
      <c r="AU235" s="230" t="s">
        <v>81</v>
      </c>
      <c r="AY235" s="18" t="s">
        <v>118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79</v>
      </c>
      <c r="BK235" s="231">
        <f>ROUND(I235*H235,2)</f>
        <v>0</v>
      </c>
      <c r="BL235" s="18" t="s">
        <v>125</v>
      </c>
      <c r="BM235" s="230" t="s">
        <v>289</v>
      </c>
    </row>
    <row r="236" spans="1:51" s="14" customFormat="1" ht="12">
      <c r="A236" s="14"/>
      <c r="B236" s="243"/>
      <c r="C236" s="244"/>
      <c r="D236" s="234" t="s">
        <v>127</v>
      </c>
      <c r="E236" s="245" t="s">
        <v>19</v>
      </c>
      <c r="F236" s="246" t="s">
        <v>79</v>
      </c>
      <c r="G236" s="244"/>
      <c r="H236" s="247">
        <v>1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127</v>
      </c>
      <c r="AU236" s="253" t="s">
        <v>81</v>
      </c>
      <c r="AV236" s="14" t="s">
        <v>81</v>
      </c>
      <c r="AW236" s="14" t="s">
        <v>33</v>
      </c>
      <c r="AX236" s="14" t="s">
        <v>71</v>
      </c>
      <c r="AY236" s="253" t="s">
        <v>118</v>
      </c>
    </row>
    <row r="237" spans="1:51" s="15" customFormat="1" ht="12">
      <c r="A237" s="15"/>
      <c r="B237" s="254"/>
      <c r="C237" s="255"/>
      <c r="D237" s="234" t="s">
        <v>127</v>
      </c>
      <c r="E237" s="256" t="s">
        <v>19</v>
      </c>
      <c r="F237" s="257" t="s">
        <v>130</v>
      </c>
      <c r="G237" s="255"/>
      <c r="H237" s="258">
        <v>1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4" t="s">
        <v>127</v>
      </c>
      <c r="AU237" s="264" t="s">
        <v>81</v>
      </c>
      <c r="AV237" s="15" t="s">
        <v>125</v>
      </c>
      <c r="AW237" s="15" t="s">
        <v>33</v>
      </c>
      <c r="AX237" s="15" t="s">
        <v>79</v>
      </c>
      <c r="AY237" s="264" t="s">
        <v>118</v>
      </c>
    </row>
    <row r="238" spans="1:65" s="2" customFormat="1" ht="16.5" customHeight="1">
      <c r="A238" s="39"/>
      <c r="B238" s="40"/>
      <c r="C238" s="219" t="s">
        <v>290</v>
      </c>
      <c r="D238" s="219" t="s">
        <v>120</v>
      </c>
      <c r="E238" s="220" t="s">
        <v>291</v>
      </c>
      <c r="F238" s="221" t="s">
        <v>292</v>
      </c>
      <c r="G238" s="222" t="s">
        <v>123</v>
      </c>
      <c r="H238" s="223">
        <v>1.44</v>
      </c>
      <c r="I238" s="224"/>
      <c r="J238" s="225">
        <f>ROUND(I238*H238,2)</f>
        <v>0</v>
      </c>
      <c r="K238" s="221" t="s">
        <v>124</v>
      </c>
      <c r="L238" s="45"/>
      <c r="M238" s="226" t="s">
        <v>19</v>
      </c>
      <c r="N238" s="227" t="s">
        <v>42</v>
      </c>
      <c r="O238" s="85"/>
      <c r="P238" s="228">
        <f>O238*H238</f>
        <v>0</v>
      </c>
      <c r="Q238" s="228">
        <v>0.00085</v>
      </c>
      <c r="R238" s="228">
        <f>Q238*H238</f>
        <v>0.0012239999999999998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125</v>
      </c>
      <c r="AT238" s="230" t="s">
        <v>120</v>
      </c>
      <c r="AU238" s="230" t="s">
        <v>81</v>
      </c>
      <c r="AY238" s="18" t="s">
        <v>118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79</v>
      </c>
      <c r="BK238" s="231">
        <f>ROUND(I238*H238,2)</f>
        <v>0</v>
      </c>
      <c r="BL238" s="18" t="s">
        <v>125</v>
      </c>
      <c r="BM238" s="230" t="s">
        <v>293</v>
      </c>
    </row>
    <row r="239" spans="1:51" s="13" customFormat="1" ht="12">
      <c r="A239" s="13"/>
      <c r="B239" s="232"/>
      <c r="C239" s="233"/>
      <c r="D239" s="234" t="s">
        <v>127</v>
      </c>
      <c r="E239" s="235" t="s">
        <v>19</v>
      </c>
      <c r="F239" s="236" t="s">
        <v>294</v>
      </c>
      <c r="G239" s="233"/>
      <c r="H239" s="235" t="s">
        <v>19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127</v>
      </c>
      <c r="AU239" s="242" t="s">
        <v>81</v>
      </c>
      <c r="AV239" s="13" t="s">
        <v>79</v>
      </c>
      <c r="AW239" s="13" t="s">
        <v>33</v>
      </c>
      <c r="AX239" s="13" t="s">
        <v>71</v>
      </c>
      <c r="AY239" s="242" t="s">
        <v>118</v>
      </c>
    </row>
    <row r="240" spans="1:51" s="14" customFormat="1" ht="12">
      <c r="A240" s="14"/>
      <c r="B240" s="243"/>
      <c r="C240" s="244"/>
      <c r="D240" s="234" t="s">
        <v>127</v>
      </c>
      <c r="E240" s="245" t="s">
        <v>19</v>
      </c>
      <c r="F240" s="246" t="s">
        <v>295</v>
      </c>
      <c r="G240" s="244"/>
      <c r="H240" s="247">
        <v>1.44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127</v>
      </c>
      <c r="AU240" s="253" t="s">
        <v>81</v>
      </c>
      <c r="AV240" s="14" t="s">
        <v>81</v>
      </c>
      <c r="AW240" s="14" t="s">
        <v>33</v>
      </c>
      <c r="AX240" s="14" t="s">
        <v>71</v>
      </c>
      <c r="AY240" s="253" t="s">
        <v>118</v>
      </c>
    </row>
    <row r="241" spans="1:51" s="15" customFormat="1" ht="12">
      <c r="A241" s="15"/>
      <c r="B241" s="254"/>
      <c r="C241" s="255"/>
      <c r="D241" s="234" t="s">
        <v>127</v>
      </c>
      <c r="E241" s="256" t="s">
        <v>19</v>
      </c>
      <c r="F241" s="257" t="s">
        <v>130</v>
      </c>
      <c r="G241" s="255"/>
      <c r="H241" s="258">
        <v>1.44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4" t="s">
        <v>127</v>
      </c>
      <c r="AU241" s="264" t="s">
        <v>81</v>
      </c>
      <c r="AV241" s="15" t="s">
        <v>125</v>
      </c>
      <c r="AW241" s="15" t="s">
        <v>33</v>
      </c>
      <c r="AX241" s="15" t="s">
        <v>79</v>
      </c>
      <c r="AY241" s="264" t="s">
        <v>118</v>
      </c>
    </row>
    <row r="242" spans="1:65" s="2" customFormat="1" ht="21.75" customHeight="1">
      <c r="A242" s="39"/>
      <c r="B242" s="40"/>
      <c r="C242" s="219" t="s">
        <v>296</v>
      </c>
      <c r="D242" s="219" t="s">
        <v>120</v>
      </c>
      <c r="E242" s="220" t="s">
        <v>297</v>
      </c>
      <c r="F242" s="221" t="s">
        <v>298</v>
      </c>
      <c r="G242" s="222" t="s">
        <v>147</v>
      </c>
      <c r="H242" s="223">
        <v>9.12</v>
      </c>
      <c r="I242" s="224"/>
      <c r="J242" s="225">
        <f>ROUND(I242*H242,2)</f>
        <v>0</v>
      </c>
      <c r="K242" s="221" t="s">
        <v>124</v>
      </c>
      <c r="L242" s="45"/>
      <c r="M242" s="226" t="s">
        <v>19</v>
      </c>
      <c r="N242" s="227" t="s">
        <v>42</v>
      </c>
      <c r="O242" s="85"/>
      <c r="P242" s="228">
        <f>O242*H242</f>
        <v>0</v>
      </c>
      <c r="Q242" s="228">
        <v>0.20219</v>
      </c>
      <c r="R242" s="228">
        <f>Q242*H242</f>
        <v>1.8439728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125</v>
      </c>
      <c r="AT242" s="230" t="s">
        <v>120</v>
      </c>
      <c r="AU242" s="230" t="s">
        <v>81</v>
      </c>
      <c r="AY242" s="18" t="s">
        <v>118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79</v>
      </c>
      <c r="BK242" s="231">
        <f>ROUND(I242*H242,2)</f>
        <v>0</v>
      </c>
      <c r="BL242" s="18" t="s">
        <v>125</v>
      </c>
      <c r="BM242" s="230" t="s">
        <v>299</v>
      </c>
    </row>
    <row r="243" spans="1:51" s="13" customFormat="1" ht="12">
      <c r="A243" s="13"/>
      <c r="B243" s="232"/>
      <c r="C243" s="233"/>
      <c r="D243" s="234" t="s">
        <v>127</v>
      </c>
      <c r="E243" s="235" t="s">
        <v>19</v>
      </c>
      <c r="F243" s="236" t="s">
        <v>231</v>
      </c>
      <c r="G243" s="233"/>
      <c r="H243" s="235" t="s">
        <v>19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127</v>
      </c>
      <c r="AU243" s="242" t="s">
        <v>81</v>
      </c>
      <c r="AV243" s="13" t="s">
        <v>79</v>
      </c>
      <c r="AW243" s="13" t="s">
        <v>33</v>
      </c>
      <c r="AX243" s="13" t="s">
        <v>71</v>
      </c>
      <c r="AY243" s="242" t="s">
        <v>118</v>
      </c>
    </row>
    <row r="244" spans="1:51" s="14" customFormat="1" ht="12">
      <c r="A244" s="14"/>
      <c r="B244" s="243"/>
      <c r="C244" s="244"/>
      <c r="D244" s="234" t="s">
        <v>127</v>
      </c>
      <c r="E244" s="245" t="s">
        <v>19</v>
      </c>
      <c r="F244" s="246" t="s">
        <v>300</v>
      </c>
      <c r="G244" s="244"/>
      <c r="H244" s="247">
        <v>9.12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127</v>
      </c>
      <c r="AU244" s="253" t="s">
        <v>81</v>
      </c>
      <c r="AV244" s="14" t="s">
        <v>81</v>
      </c>
      <c r="AW244" s="14" t="s">
        <v>33</v>
      </c>
      <c r="AX244" s="14" t="s">
        <v>71</v>
      </c>
      <c r="AY244" s="253" t="s">
        <v>118</v>
      </c>
    </row>
    <row r="245" spans="1:51" s="15" customFormat="1" ht="12">
      <c r="A245" s="15"/>
      <c r="B245" s="254"/>
      <c r="C245" s="255"/>
      <c r="D245" s="234" t="s">
        <v>127</v>
      </c>
      <c r="E245" s="256" t="s">
        <v>19</v>
      </c>
      <c r="F245" s="257" t="s">
        <v>130</v>
      </c>
      <c r="G245" s="255"/>
      <c r="H245" s="258">
        <v>9.12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4" t="s">
        <v>127</v>
      </c>
      <c r="AU245" s="264" t="s">
        <v>81</v>
      </c>
      <c r="AV245" s="15" t="s">
        <v>125</v>
      </c>
      <c r="AW245" s="15" t="s">
        <v>33</v>
      </c>
      <c r="AX245" s="15" t="s">
        <v>79</v>
      </c>
      <c r="AY245" s="264" t="s">
        <v>118</v>
      </c>
    </row>
    <row r="246" spans="1:65" s="2" customFormat="1" ht="16.5" customHeight="1">
      <c r="A246" s="39"/>
      <c r="B246" s="40"/>
      <c r="C246" s="265" t="s">
        <v>301</v>
      </c>
      <c r="D246" s="265" t="s">
        <v>233</v>
      </c>
      <c r="E246" s="266" t="s">
        <v>302</v>
      </c>
      <c r="F246" s="267" t="s">
        <v>303</v>
      </c>
      <c r="G246" s="268" t="s">
        <v>147</v>
      </c>
      <c r="H246" s="269">
        <v>9.12</v>
      </c>
      <c r="I246" s="270"/>
      <c r="J246" s="271">
        <f>ROUND(I246*H246,2)</f>
        <v>0</v>
      </c>
      <c r="K246" s="267" t="s">
        <v>124</v>
      </c>
      <c r="L246" s="272"/>
      <c r="M246" s="273" t="s">
        <v>19</v>
      </c>
      <c r="N246" s="274" t="s">
        <v>42</v>
      </c>
      <c r="O246" s="85"/>
      <c r="P246" s="228">
        <f>O246*H246</f>
        <v>0</v>
      </c>
      <c r="Q246" s="228">
        <v>0.0483</v>
      </c>
      <c r="R246" s="228">
        <f>Q246*H246</f>
        <v>0.440496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159</v>
      </c>
      <c r="AT246" s="230" t="s">
        <v>233</v>
      </c>
      <c r="AU246" s="230" t="s">
        <v>81</v>
      </c>
      <c r="AY246" s="18" t="s">
        <v>118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79</v>
      </c>
      <c r="BK246" s="231">
        <f>ROUND(I246*H246,2)</f>
        <v>0</v>
      </c>
      <c r="BL246" s="18" t="s">
        <v>125</v>
      </c>
      <c r="BM246" s="230" t="s">
        <v>304</v>
      </c>
    </row>
    <row r="247" spans="1:51" s="13" customFormat="1" ht="12">
      <c r="A247" s="13"/>
      <c r="B247" s="232"/>
      <c r="C247" s="233"/>
      <c r="D247" s="234" t="s">
        <v>127</v>
      </c>
      <c r="E247" s="235" t="s">
        <v>19</v>
      </c>
      <c r="F247" s="236" t="s">
        <v>231</v>
      </c>
      <c r="G247" s="233"/>
      <c r="H247" s="235" t="s">
        <v>19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127</v>
      </c>
      <c r="AU247" s="242" t="s">
        <v>81</v>
      </c>
      <c r="AV247" s="13" t="s">
        <v>79</v>
      </c>
      <c r="AW247" s="13" t="s">
        <v>33</v>
      </c>
      <c r="AX247" s="13" t="s">
        <v>71</v>
      </c>
      <c r="AY247" s="242" t="s">
        <v>118</v>
      </c>
    </row>
    <row r="248" spans="1:51" s="14" customFormat="1" ht="12">
      <c r="A248" s="14"/>
      <c r="B248" s="243"/>
      <c r="C248" s="244"/>
      <c r="D248" s="234" t="s">
        <v>127</v>
      </c>
      <c r="E248" s="245" t="s">
        <v>19</v>
      </c>
      <c r="F248" s="246" t="s">
        <v>300</v>
      </c>
      <c r="G248" s="244"/>
      <c r="H248" s="247">
        <v>9.12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127</v>
      </c>
      <c r="AU248" s="253" t="s">
        <v>81</v>
      </c>
      <c r="AV248" s="14" t="s">
        <v>81</v>
      </c>
      <c r="AW248" s="14" t="s">
        <v>33</v>
      </c>
      <c r="AX248" s="14" t="s">
        <v>71</v>
      </c>
      <c r="AY248" s="253" t="s">
        <v>118</v>
      </c>
    </row>
    <row r="249" spans="1:51" s="15" customFormat="1" ht="12">
      <c r="A249" s="15"/>
      <c r="B249" s="254"/>
      <c r="C249" s="255"/>
      <c r="D249" s="234" t="s">
        <v>127</v>
      </c>
      <c r="E249" s="256" t="s">
        <v>19</v>
      </c>
      <c r="F249" s="257" t="s">
        <v>130</v>
      </c>
      <c r="G249" s="255"/>
      <c r="H249" s="258">
        <v>9.12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127</v>
      </c>
      <c r="AU249" s="264" t="s">
        <v>81</v>
      </c>
      <c r="AV249" s="15" t="s">
        <v>125</v>
      </c>
      <c r="AW249" s="15" t="s">
        <v>33</v>
      </c>
      <c r="AX249" s="15" t="s">
        <v>79</v>
      </c>
      <c r="AY249" s="264" t="s">
        <v>118</v>
      </c>
    </row>
    <row r="250" spans="1:63" s="12" customFormat="1" ht="22.8" customHeight="1">
      <c r="A250" s="12"/>
      <c r="B250" s="203"/>
      <c r="C250" s="204"/>
      <c r="D250" s="205" t="s">
        <v>70</v>
      </c>
      <c r="E250" s="217" t="s">
        <v>305</v>
      </c>
      <c r="F250" s="217" t="s">
        <v>306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P251</f>
        <v>0</v>
      </c>
      <c r="Q250" s="211"/>
      <c r="R250" s="212">
        <f>R251</f>
        <v>0</v>
      </c>
      <c r="S250" s="211"/>
      <c r="T250" s="213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79</v>
      </c>
      <c r="AT250" s="215" t="s">
        <v>70</v>
      </c>
      <c r="AU250" s="215" t="s">
        <v>79</v>
      </c>
      <c r="AY250" s="214" t="s">
        <v>118</v>
      </c>
      <c r="BK250" s="216">
        <f>BK251</f>
        <v>0</v>
      </c>
    </row>
    <row r="251" spans="1:65" s="2" customFormat="1" ht="21.75" customHeight="1">
      <c r="A251" s="39"/>
      <c r="B251" s="40"/>
      <c r="C251" s="219" t="s">
        <v>307</v>
      </c>
      <c r="D251" s="219" t="s">
        <v>120</v>
      </c>
      <c r="E251" s="220" t="s">
        <v>308</v>
      </c>
      <c r="F251" s="221" t="s">
        <v>309</v>
      </c>
      <c r="G251" s="222" t="s">
        <v>194</v>
      </c>
      <c r="H251" s="223">
        <v>47.353</v>
      </c>
      <c r="I251" s="224"/>
      <c r="J251" s="225">
        <f>ROUND(I251*H251,2)</f>
        <v>0</v>
      </c>
      <c r="K251" s="221" t="s">
        <v>124</v>
      </c>
      <c r="L251" s="45"/>
      <c r="M251" s="226" t="s">
        <v>19</v>
      </c>
      <c r="N251" s="227" t="s">
        <v>42</v>
      </c>
      <c r="O251" s="8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125</v>
      </c>
      <c r="AT251" s="230" t="s">
        <v>120</v>
      </c>
      <c r="AU251" s="230" t="s">
        <v>81</v>
      </c>
      <c r="AY251" s="18" t="s">
        <v>118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79</v>
      </c>
      <c r="BK251" s="231">
        <f>ROUND(I251*H251,2)</f>
        <v>0</v>
      </c>
      <c r="BL251" s="18" t="s">
        <v>125</v>
      </c>
      <c r="BM251" s="230" t="s">
        <v>310</v>
      </c>
    </row>
    <row r="252" spans="1:63" s="12" customFormat="1" ht="25.9" customHeight="1">
      <c r="A252" s="12"/>
      <c r="B252" s="203"/>
      <c r="C252" s="204"/>
      <c r="D252" s="205" t="s">
        <v>70</v>
      </c>
      <c r="E252" s="206" t="s">
        <v>311</v>
      </c>
      <c r="F252" s="206" t="s">
        <v>312</v>
      </c>
      <c r="G252" s="204"/>
      <c r="H252" s="204"/>
      <c r="I252" s="207"/>
      <c r="J252" s="208">
        <f>BK252</f>
        <v>0</v>
      </c>
      <c r="K252" s="204"/>
      <c r="L252" s="209"/>
      <c r="M252" s="210"/>
      <c r="N252" s="211"/>
      <c r="O252" s="211"/>
      <c r="P252" s="212">
        <f>P253</f>
        <v>0</v>
      </c>
      <c r="Q252" s="211"/>
      <c r="R252" s="212">
        <f>R253</f>
        <v>0.0099</v>
      </c>
      <c r="S252" s="211"/>
      <c r="T252" s="213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81</v>
      </c>
      <c r="AT252" s="215" t="s">
        <v>70</v>
      </c>
      <c r="AU252" s="215" t="s">
        <v>71</v>
      </c>
      <c r="AY252" s="214" t="s">
        <v>118</v>
      </c>
      <c r="BK252" s="216">
        <f>BK253</f>
        <v>0</v>
      </c>
    </row>
    <row r="253" spans="1:63" s="12" customFormat="1" ht="22.8" customHeight="1">
      <c r="A253" s="12"/>
      <c r="B253" s="203"/>
      <c r="C253" s="204"/>
      <c r="D253" s="205" t="s">
        <v>70</v>
      </c>
      <c r="E253" s="217" t="s">
        <v>313</v>
      </c>
      <c r="F253" s="217" t="s">
        <v>314</v>
      </c>
      <c r="G253" s="204"/>
      <c r="H253" s="204"/>
      <c r="I253" s="207"/>
      <c r="J253" s="218">
        <f>BK253</f>
        <v>0</v>
      </c>
      <c r="K253" s="204"/>
      <c r="L253" s="209"/>
      <c r="M253" s="210"/>
      <c r="N253" s="211"/>
      <c r="O253" s="211"/>
      <c r="P253" s="212">
        <f>SUM(P254:P268)</f>
        <v>0</v>
      </c>
      <c r="Q253" s="211"/>
      <c r="R253" s="212">
        <f>SUM(R254:R268)</f>
        <v>0.0099</v>
      </c>
      <c r="S253" s="211"/>
      <c r="T253" s="213">
        <f>SUM(T254:T268)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4" t="s">
        <v>81</v>
      </c>
      <c r="AT253" s="215" t="s">
        <v>70</v>
      </c>
      <c r="AU253" s="215" t="s">
        <v>79</v>
      </c>
      <c r="AY253" s="214" t="s">
        <v>118</v>
      </c>
      <c r="BK253" s="216">
        <f>SUM(BK254:BK268)</f>
        <v>0</v>
      </c>
    </row>
    <row r="254" spans="1:65" s="2" customFormat="1" ht="21.75" customHeight="1">
      <c r="A254" s="39"/>
      <c r="B254" s="40"/>
      <c r="C254" s="219" t="s">
        <v>315</v>
      </c>
      <c r="D254" s="219" t="s">
        <v>120</v>
      </c>
      <c r="E254" s="220" t="s">
        <v>316</v>
      </c>
      <c r="F254" s="221" t="s">
        <v>317</v>
      </c>
      <c r="G254" s="222" t="s">
        <v>133</v>
      </c>
      <c r="H254" s="223">
        <v>1</v>
      </c>
      <c r="I254" s="224"/>
      <c r="J254" s="225">
        <f>ROUND(I254*H254,2)</f>
        <v>0</v>
      </c>
      <c r="K254" s="221" t="s">
        <v>318</v>
      </c>
      <c r="L254" s="45"/>
      <c r="M254" s="226" t="s">
        <v>19</v>
      </c>
      <c r="N254" s="227" t="s">
        <v>42</v>
      </c>
      <c r="O254" s="85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206</v>
      </c>
      <c r="AT254" s="230" t="s">
        <v>120</v>
      </c>
      <c r="AU254" s="230" t="s">
        <v>81</v>
      </c>
      <c r="AY254" s="18" t="s">
        <v>118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79</v>
      </c>
      <c r="BK254" s="231">
        <f>ROUND(I254*H254,2)</f>
        <v>0</v>
      </c>
      <c r="BL254" s="18" t="s">
        <v>206</v>
      </c>
      <c r="BM254" s="230" t="s">
        <v>319</v>
      </c>
    </row>
    <row r="255" spans="1:51" s="14" customFormat="1" ht="12">
      <c r="A255" s="14"/>
      <c r="B255" s="243"/>
      <c r="C255" s="244"/>
      <c r="D255" s="234" t="s">
        <v>127</v>
      </c>
      <c r="E255" s="245" t="s">
        <v>19</v>
      </c>
      <c r="F255" s="246" t="s">
        <v>79</v>
      </c>
      <c r="G255" s="244"/>
      <c r="H255" s="247">
        <v>1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127</v>
      </c>
      <c r="AU255" s="253" t="s">
        <v>81</v>
      </c>
      <c r="AV255" s="14" t="s">
        <v>81</v>
      </c>
      <c r="AW255" s="14" t="s">
        <v>33</v>
      </c>
      <c r="AX255" s="14" t="s">
        <v>71</v>
      </c>
      <c r="AY255" s="253" t="s">
        <v>118</v>
      </c>
    </row>
    <row r="256" spans="1:51" s="15" customFormat="1" ht="12">
      <c r="A256" s="15"/>
      <c r="B256" s="254"/>
      <c r="C256" s="255"/>
      <c r="D256" s="234" t="s">
        <v>127</v>
      </c>
      <c r="E256" s="256" t="s">
        <v>19</v>
      </c>
      <c r="F256" s="257" t="s">
        <v>130</v>
      </c>
      <c r="G256" s="255"/>
      <c r="H256" s="258">
        <v>1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4" t="s">
        <v>127</v>
      </c>
      <c r="AU256" s="264" t="s">
        <v>81</v>
      </c>
      <c r="AV256" s="15" t="s">
        <v>125</v>
      </c>
      <c r="AW256" s="15" t="s">
        <v>33</v>
      </c>
      <c r="AX256" s="15" t="s">
        <v>79</v>
      </c>
      <c r="AY256" s="264" t="s">
        <v>118</v>
      </c>
    </row>
    <row r="257" spans="1:65" s="2" customFormat="1" ht="16.5" customHeight="1">
      <c r="A257" s="39"/>
      <c r="B257" s="40"/>
      <c r="C257" s="265" t="s">
        <v>320</v>
      </c>
      <c r="D257" s="265" t="s">
        <v>233</v>
      </c>
      <c r="E257" s="266" t="s">
        <v>321</v>
      </c>
      <c r="F257" s="267" t="s">
        <v>322</v>
      </c>
      <c r="G257" s="268" t="s">
        <v>133</v>
      </c>
      <c r="H257" s="269">
        <v>2</v>
      </c>
      <c r="I257" s="270"/>
      <c r="J257" s="271">
        <f>ROUND(I257*H257,2)</f>
        <v>0</v>
      </c>
      <c r="K257" s="267" t="s">
        <v>124</v>
      </c>
      <c r="L257" s="272"/>
      <c r="M257" s="273" t="s">
        <v>19</v>
      </c>
      <c r="N257" s="274" t="s">
        <v>42</v>
      </c>
      <c r="O257" s="85"/>
      <c r="P257" s="228">
        <f>O257*H257</f>
        <v>0</v>
      </c>
      <c r="Q257" s="228">
        <v>0.0047</v>
      </c>
      <c r="R257" s="228">
        <f>Q257*H257</f>
        <v>0.0094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282</v>
      </c>
      <c r="AT257" s="230" t="s">
        <v>233</v>
      </c>
      <c r="AU257" s="230" t="s">
        <v>81</v>
      </c>
      <c r="AY257" s="18" t="s">
        <v>118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79</v>
      </c>
      <c r="BK257" s="231">
        <f>ROUND(I257*H257,2)</f>
        <v>0</v>
      </c>
      <c r="BL257" s="18" t="s">
        <v>206</v>
      </c>
      <c r="BM257" s="230" t="s">
        <v>323</v>
      </c>
    </row>
    <row r="258" spans="1:51" s="14" customFormat="1" ht="12">
      <c r="A258" s="14"/>
      <c r="B258" s="243"/>
      <c r="C258" s="244"/>
      <c r="D258" s="234" t="s">
        <v>127</v>
      </c>
      <c r="E258" s="245" t="s">
        <v>19</v>
      </c>
      <c r="F258" s="246" t="s">
        <v>324</v>
      </c>
      <c r="G258" s="244"/>
      <c r="H258" s="247">
        <v>2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127</v>
      </c>
      <c r="AU258" s="253" t="s">
        <v>81</v>
      </c>
      <c r="AV258" s="14" t="s">
        <v>81</v>
      </c>
      <c r="AW258" s="14" t="s">
        <v>33</v>
      </c>
      <c r="AX258" s="14" t="s">
        <v>71</v>
      </c>
      <c r="AY258" s="253" t="s">
        <v>118</v>
      </c>
    </row>
    <row r="259" spans="1:51" s="15" customFormat="1" ht="12">
      <c r="A259" s="15"/>
      <c r="B259" s="254"/>
      <c r="C259" s="255"/>
      <c r="D259" s="234" t="s">
        <v>127</v>
      </c>
      <c r="E259" s="256" t="s">
        <v>19</v>
      </c>
      <c r="F259" s="257" t="s">
        <v>130</v>
      </c>
      <c r="G259" s="255"/>
      <c r="H259" s="258">
        <v>2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4" t="s">
        <v>127</v>
      </c>
      <c r="AU259" s="264" t="s">
        <v>81</v>
      </c>
      <c r="AV259" s="15" t="s">
        <v>125</v>
      </c>
      <c r="AW259" s="15" t="s">
        <v>33</v>
      </c>
      <c r="AX259" s="15" t="s">
        <v>79</v>
      </c>
      <c r="AY259" s="264" t="s">
        <v>118</v>
      </c>
    </row>
    <row r="260" spans="1:65" s="2" customFormat="1" ht="16.5" customHeight="1">
      <c r="A260" s="39"/>
      <c r="B260" s="40"/>
      <c r="C260" s="265" t="s">
        <v>325</v>
      </c>
      <c r="D260" s="265" t="s">
        <v>233</v>
      </c>
      <c r="E260" s="266" t="s">
        <v>326</v>
      </c>
      <c r="F260" s="267" t="s">
        <v>327</v>
      </c>
      <c r="G260" s="268" t="s">
        <v>133</v>
      </c>
      <c r="H260" s="269">
        <v>1</v>
      </c>
      <c r="I260" s="270"/>
      <c r="J260" s="271">
        <f>ROUND(I260*H260,2)</f>
        <v>0</v>
      </c>
      <c r="K260" s="267" t="s">
        <v>124</v>
      </c>
      <c r="L260" s="272"/>
      <c r="M260" s="273" t="s">
        <v>19</v>
      </c>
      <c r="N260" s="274" t="s">
        <v>42</v>
      </c>
      <c r="O260" s="85"/>
      <c r="P260" s="228">
        <f>O260*H260</f>
        <v>0</v>
      </c>
      <c r="Q260" s="228">
        <v>0.0005</v>
      </c>
      <c r="R260" s="228">
        <f>Q260*H260</f>
        <v>0.0005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282</v>
      </c>
      <c r="AT260" s="230" t="s">
        <v>233</v>
      </c>
      <c r="AU260" s="230" t="s">
        <v>81</v>
      </c>
      <c r="AY260" s="18" t="s">
        <v>118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79</v>
      </c>
      <c r="BK260" s="231">
        <f>ROUND(I260*H260,2)</f>
        <v>0</v>
      </c>
      <c r="BL260" s="18" t="s">
        <v>206</v>
      </c>
      <c r="BM260" s="230" t="s">
        <v>328</v>
      </c>
    </row>
    <row r="261" spans="1:51" s="14" customFormat="1" ht="12">
      <c r="A261" s="14"/>
      <c r="B261" s="243"/>
      <c r="C261" s="244"/>
      <c r="D261" s="234" t="s">
        <v>127</v>
      </c>
      <c r="E261" s="245" t="s">
        <v>19</v>
      </c>
      <c r="F261" s="246" t="s">
        <v>79</v>
      </c>
      <c r="G261" s="244"/>
      <c r="H261" s="247">
        <v>1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127</v>
      </c>
      <c r="AU261" s="253" t="s">
        <v>81</v>
      </c>
      <c r="AV261" s="14" t="s">
        <v>81</v>
      </c>
      <c r="AW261" s="14" t="s">
        <v>33</v>
      </c>
      <c r="AX261" s="14" t="s">
        <v>71</v>
      </c>
      <c r="AY261" s="253" t="s">
        <v>118</v>
      </c>
    </row>
    <row r="262" spans="1:51" s="15" customFormat="1" ht="12">
      <c r="A262" s="15"/>
      <c r="B262" s="254"/>
      <c r="C262" s="255"/>
      <c r="D262" s="234" t="s">
        <v>127</v>
      </c>
      <c r="E262" s="256" t="s">
        <v>19</v>
      </c>
      <c r="F262" s="257" t="s">
        <v>130</v>
      </c>
      <c r="G262" s="255"/>
      <c r="H262" s="258">
        <v>1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4" t="s">
        <v>127</v>
      </c>
      <c r="AU262" s="264" t="s">
        <v>81</v>
      </c>
      <c r="AV262" s="15" t="s">
        <v>125</v>
      </c>
      <c r="AW262" s="15" t="s">
        <v>33</v>
      </c>
      <c r="AX262" s="15" t="s">
        <v>79</v>
      </c>
      <c r="AY262" s="264" t="s">
        <v>118</v>
      </c>
    </row>
    <row r="263" spans="1:65" s="2" customFormat="1" ht="16.5" customHeight="1">
      <c r="A263" s="39"/>
      <c r="B263" s="40"/>
      <c r="C263" s="265" t="s">
        <v>329</v>
      </c>
      <c r="D263" s="265" t="s">
        <v>233</v>
      </c>
      <c r="E263" s="266" t="s">
        <v>330</v>
      </c>
      <c r="F263" s="267" t="s">
        <v>331</v>
      </c>
      <c r="G263" s="268" t="s">
        <v>332</v>
      </c>
      <c r="H263" s="269">
        <v>1</v>
      </c>
      <c r="I263" s="270"/>
      <c r="J263" s="271">
        <f>ROUND(I263*H263,2)</f>
        <v>0</v>
      </c>
      <c r="K263" s="267" t="s">
        <v>318</v>
      </c>
      <c r="L263" s="272"/>
      <c r="M263" s="273" t="s">
        <v>19</v>
      </c>
      <c r="N263" s="274" t="s">
        <v>42</v>
      </c>
      <c r="O263" s="85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282</v>
      </c>
      <c r="AT263" s="230" t="s">
        <v>233</v>
      </c>
      <c r="AU263" s="230" t="s">
        <v>81</v>
      </c>
      <c r="AY263" s="18" t="s">
        <v>118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79</v>
      </c>
      <c r="BK263" s="231">
        <f>ROUND(I263*H263,2)</f>
        <v>0</v>
      </c>
      <c r="BL263" s="18" t="s">
        <v>206</v>
      </c>
      <c r="BM263" s="230" t="s">
        <v>333</v>
      </c>
    </row>
    <row r="264" spans="1:51" s="14" customFormat="1" ht="12">
      <c r="A264" s="14"/>
      <c r="B264" s="243"/>
      <c r="C264" s="244"/>
      <c r="D264" s="234" t="s">
        <v>127</v>
      </c>
      <c r="E264" s="245" t="s">
        <v>19</v>
      </c>
      <c r="F264" s="246" t="s">
        <v>79</v>
      </c>
      <c r="G264" s="244"/>
      <c r="H264" s="247">
        <v>1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127</v>
      </c>
      <c r="AU264" s="253" t="s">
        <v>81</v>
      </c>
      <c r="AV264" s="14" t="s">
        <v>81</v>
      </c>
      <c r="AW264" s="14" t="s">
        <v>33</v>
      </c>
      <c r="AX264" s="14" t="s">
        <v>71</v>
      </c>
      <c r="AY264" s="253" t="s">
        <v>118</v>
      </c>
    </row>
    <row r="265" spans="1:51" s="15" customFormat="1" ht="12">
      <c r="A265" s="15"/>
      <c r="B265" s="254"/>
      <c r="C265" s="255"/>
      <c r="D265" s="234" t="s">
        <v>127</v>
      </c>
      <c r="E265" s="256" t="s">
        <v>19</v>
      </c>
      <c r="F265" s="257" t="s">
        <v>130</v>
      </c>
      <c r="G265" s="255"/>
      <c r="H265" s="258">
        <v>1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4" t="s">
        <v>127</v>
      </c>
      <c r="AU265" s="264" t="s">
        <v>81</v>
      </c>
      <c r="AV265" s="15" t="s">
        <v>125</v>
      </c>
      <c r="AW265" s="15" t="s">
        <v>33</v>
      </c>
      <c r="AX265" s="15" t="s">
        <v>79</v>
      </c>
      <c r="AY265" s="264" t="s">
        <v>118</v>
      </c>
    </row>
    <row r="266" spans="1:65" s="2" customFormat="1" ht="21.75" customHeight="1">
      <c r="A266" s="39"/>
      <c r="B266" s="40"/>
      <c r="C266" s="219" t="s">
        <v>334</v>
      </c>
      <c r="D266" s="219" t="s">
        <v>120</v>
      </c>
      <c r="E266" s="220" t="s">
        <v>335</v>
      </c>
      <c r="F266" s="221" t="s">
        <v>336</v>
      </c>
      <c r="G266" s="222" t="s">
        <v>133</v>
      </c>
      <c r="H266" s="223">
        <v>1</v>
      </c>
      <c r="I266" s="224"/>
      <c r="J266" s="225">
        <f>ROUND(I266*H266,2)</f>
        <v>0</v>
      </c>
      <c r="K266" s="221" t="s">
        <v>124</v>
      </c>
      <c r="L266" s="45"/>
      <c r="M266" s="226" t="s">
        <v>19</v>
      </c>
      <c r="N266" s="227" t="s">
        <v>42</v>
      </c>
      <c r="O266" s="85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206</v>
      </c>
      <c r="AT266" s="230" t="s">
        <v>120</v>
      </c>
      <c r="AU266" s="230" t="s">
        <v>81</v>
      </c>
      <c r="AY266" s="18" t="s">
        <v>118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79</v>
      </c>
      <c r="BK266" s="231">
        <f>ROUND(I266*H266,2)</f>
        <v>0</v>
      </c>
      <c r="BL266" s="18" t="s">
        <v>206</v>
      </c>
      <c r="BM266" s="230" t="s">
        <v>337</v>
      </c>
    </row>
    <row r="267" spans="1:51" s="14" customFormat="1" ht="12">
      <c r="A267" s="14"/>
      <c r="B267" s="243"/>
      <c r="C267" s="244"/>
      <c r="D267" s="234" t="s">
        <v>127</v>
      </c>
      <c r="E267" s="245" t="s">
        <v>19</v>
      </c>
      <c r="F267" s="246" t="s">
        <v>79</v>
      </c>
      <c r="G267" s="244"/>
      <c r="H267" s="247">
        <v>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127</v>
      </c>
      <c r="AU267" s="253" t="s">
        <v>81</v>
      </c>
      <c r="AV267" s="14" t="s">
        <v>81</v>
      </c>
      <c r="AW267" s="14" t="s">
        <v>33</v>
      </c>
      <c r="AX267" s="14" t="s">
        <v>79</v>
      </c>
      <c r="AY267" s="253" t="s">
        <v>118</v>
      </c>
    </row>
    <row r="268" spans="1:65" s="2" customFormat="1" ht="21.75" customHeight="1">
      <c r="A268" s="39"/>
      <c r="B268" s="40"/>
      <c r="C268" s="219" t="s">
        <v>338</v>
      </c>
      <c r="D268" s="219" t="s">
        <v>120</v>
      </c>
      <c r="E268" s="220" t="s">
        <v>339</v>
      </c>
      <c r="F268" s="221" t="s">
        <v>340</v>
      </c>
      <c r="G268" s="222" t="s">
        <v>341</v>
      </c>
      <c r="H268" s="275"/>
      <c r="I268" s="224"/>
      <c r="J268" s="225">
        <f>ROUND(I268*H268,2)</f>
        <v>0</v>
      </c>
      <c r="K268" s="221" t="s">
        <v>124</v>
      </c>
      <c r="L268" s="45"/>
      <c r="M268" s="226" t="s">
        <v>19</v>
      </c>
      <c r="N268" s="227" t="s">
        <v>42</v>
      </c>
      <c r="O268" s="85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206</v>
      </c>
      <c r="AT268" s="230" t="s">
        <v>120</v>
      </c>
      <c r="AU268" s="230" t="s">
        <v>81</v>
      </c>
      <c r="AY268" s="18" t="s">
        <v>118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79</v>
      </c>
      <c r="BK268" s="231">
        <f>ROUND(I268*H268,2)</f>
        <v>0</v>
      </c>
      <c r="BL268" s="18" t="s">
        <v>206</v>
      </c>
      <c r="BM268" s="230" t="s">
        <v>342</v>
      </c>
    </row>
    <row r="269" spans="1:63" s="12" customFormat="1" ht="25.9" customHeight="1">
      <c r="A269" s="12"/>
      <c r="B269" s="203"/>
      <c r="C269" s="204"/>
      <c r="D269" s="205" t="s">
        <v>70</v>
      </c>
      <c r="E269" s="206" t="s">
        <v>343</v>
      </c>
      <c r="F269" s="206" t="s">
        <v>344</v>
      </c>
      <c r="G269" s="204"/>
      <c r="H269" s="204"/>
      <c r="I269" s="207"/>
      <c r="J269" s="208">
        <f>BK269</f>
        <v>0</v>
      </c>
      <c r="K269" s="204"/>
      <c r="L269" s="209"/>
      <c r="M269" s="210"/>
      <c r="N269" s="211"/>
      <c r="O269" s="211"/>
      <c r="P269" s="212">
        <f>P270</f>
        <v>0</v>
      </c>
      <c r="Q269" s="211"/>
      <c r="R269" s="212">
        <f>R270</f>
        <v>0</v>
      </c>
      <c r="S269" s="211"/>
      <c r="T269" s="213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125</v>
      </c>
      <c r="AT269" s="215" t="s">
        <v>70</v>
      </c>
      <c r="AU269" s="215" t="s">
        <v>71</v>
      </c>
      <c r="AY269" s="214" t="s">
        <v>118</v>
      </c>
      <c r="BK269" s="216">
        <f>BK270</f>
        <v>0</v>
      </c>
    </row>
    <row r="270" spans="1:65" s="2" customFormat="1" ht="16.5" customHeight="1">
      <c r="A270" s="39"/>
      <c r="B270" s="40"/>
      <c r="C270" s="219" t="s">
        <v>345</v>
      </c>
      <c r="D270" s="219" t="s">
        <v>120</v>
      </c>
      <c r="E270" s="220" t="s">
        <v>346</v>
      </c>
      <c r="F270" s="221" t="s">
        <v>347</v>
      </c>
      <c r="G270" s="222" t="s">
        <v>348</v>
      </c>
      <c r="H270" s="223">
        <v>1</v>
      </c>
      <c r="I270" s="224"/>
      <c r="J270" s="225">
        <f>ROUND(I270*H270,2)</f>
        <v>0</v>
      </c>
      <c r="K270" s="221" t="s">
        <v>19</v>
      </c>
      <c r="L270" s="45"/>
      <c r="M270" s="226" t="s">
        <v>19</v>
      </c>
      <c r="N270" s="227" t="s">
        <v>42</v>
      </c>
      <c r="O270" s="85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349</v>
      </c>
      <c r="AT270" s="230" t="s">
        <v>120</v>
      </c>
      <c r="AU270" s="230" t="s">
        <v>79</v>
      </c>
      <c r="AY270" s="18" t="s">
        <v>118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79</v>
      </c>
      <c r="BK270" s="231">
        <f>ROUND(I270*H270,2)</f>
        <v>0</v>
      </c>
      <c r="BL270" s="18" t="s">
        <v>349</v>
      </c>
      <c r="BM270" s="230" t="s">
        <v>350</v>
      </c>
    </row>
    <row r="271" spans="1:63" s="12" customFormat="1" ht="25.9" customHeight="1">
      <c r="A271" s="12"/>
      <c r="B271" s="203"/>
      <c r="C271" s="204"/>
      <c r="D271" s="205" t="s">
        <v>70</v>
      </c>
      <c r="E271" s="206" t="s">
        <v>351</v>
      </c>
      <c r="F271" s="206" t="s">
        <v>352</v>
      </c>
      <c r="G271" s="204"/>
      <c r="H271" s="204"/>
      <c r="I271" s="207"/>
      <c r="J271" s="208">
        <f>BK271</f>
        <v>0</v>
      </c>
      <c r="K271" s="204"/>
      <c r="L271" s="209"/>
      <c r="M271" s="210"/>
      <c r="N271" s="211"/>
      <c r="O271" s="211"/>
      <c r="P271" s="212">
        <f>SUM(P272:P273)</f>
        <v>0</v>
      </c>
      <c r="Q271" s="211"/>
      <c r="R271" s="212">
        <f>SUM(R272:R273)</f>
        <v>0</v>
      </c>
      <c r="S271" s="211"/>
      <c r="T271" s="213">
        <f>SUM(T272:T273)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144</v>
      </c>
      <c r="AT271" s="215" t="s">
        <v>70</v>
      </c>
      <c r="AU271" s="215" t="s">
        <v>71</v>
      </c>
      <c r="AY271" s="214" t="s">
        <v>118</v>
      </c>
      <c r="BK271" s="216">
        <f>SUM(BK272:BK273)</f>
        <v>0</v>
      </c>
    </row>
    <row r="272" spans="1:65" s="2" customFormat="1" ht="16.5" customHeight="1">
      <c r="A272" s="39"/>
      <c r="B272" s="40"/>
      <c r="C272" s="219" t="s">
        <v>353</v>
      </c>
      <c r="D272" s="219" t="s">
        <v>120</v>
      </c>
      <c r="E272" s="220" t="s">
        <v>354</v>
      </c>
      <c r="F272" s="221" t="s">
        <v>355</v>
      </c>
      <c r="G272" s="222" t="s">
        <v>348</v>
      </c>
      <c r="H272" s="223">
        <v>1</v>
      </c>
      <c r="I272" s="224"/>
      <c r="J272" s="225">
        <f>ROUND(I272*H272,2)</f>
        <v>0</v>
      </c>
      <c r="K272" s="221" t="s">
        <v>19</v>
      </c>
      <c r="L272" s="45"/>
      <c r="M272" s="226" t="s">
        <v>19</v>
      </c>
      <c r="N272" s="227" t="s">
        <v>42</v>
      </c>
      <c r="O272" s="85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125</v>
      </c>
      <c r="AT272" s="230" t="s">
        <v>120</v>
      </c>
      <c r="AU272" s="230" t="s">
        <v>79</v>
      </c>
      <c r="AY272" s="18" t="s">
        <v>118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79</v>
      </c>
      <c r="BK272" s="231">
        <f>ROUND(I272*H272,2)</f>
        <v>0</v>
      </c>
      <c r="BL272" s="18" t="s">
        <v>125</v>
      </c>
      <c r="BM272" s="230" t="s">
        <v>356</v>
      </c>
    </row>
    <row r="273" spans="1:65" s="2" customFormat="1" ht="16.5" customHeight="1">
      <c r="A273" s="39"/>
      <c r="B273" s="40"/>
      <c r="C273" s="219" t="s">
        <v>357</v>
      </c>
      <c r="D273" s="219" t="s">
        <v>120</v>
      </c>
      <c r="E273" s="220" t="s">
        <v>358</v>
      </c>
      <c r="F273" s="221" t="s">
        <v>359</v>
      </c>
      <c r="G273" s="222" t="s">
        <v>341</v>
      </c>
      <c r="H273" s="275"/>
      <c r="I273" s="224"/>
      <c r="J273" s="225">
        <f>ROUND(I273*H273,2)</f>
        <v>0</v>
      </c>
      <c r="K273" s="221" t="s">
        <v>19</v>
      </c>
      <c r="L273" s="45"/>
      <c r="M273" s="276" t="s">
        <v>19</v>
      </c>
      <c r="N273" s="277" t="s">
        <v>42</v>
      </c>
      <c r="O273" s="278"/>
      <c r="P273" s="279">
        <f>O273*H273</f>
        <v>0</v>
      </c>
      <c r="Q273" s="279">
        <v>0</v>
      </c>
      <c r="R273" s="279">
        <f>Q273*H273</f>
        <v>0</v>
      </c>
      <c r="S273" s="279">
        <v>0</v>
      </c>
      <c r="T273" s="28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125</v>
      </c>
      <c r="AT273" s="230" t="s">
        <v>120</v>
      </c>
      <c r="AU273" s="230" t="s">
        <v>79</v>
      </c>
      <c r="AY273" s="18" t="s">
        <v>118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79</v>
      </c>
      <c r="BK273" s="231">
        <f>ROUND(I273*H273,2)</f>
        <v>0</v>
      </c>
      <c r="BL273" s="18" t="s">
        <v>125</v>
      </c>
      <c r="BM273" s="230" t="s">
        <v>360</v>
      </c>
    </row>
    <row r="274" spans="1:31" s="2" customFormat="1" ht="6.95" customHeight="1">
      <c r="A274" s="39"/>
      <c r="B274" s="60"/>
      <c r="C274" s="61"/>
      <c r="D274" s="61"/>
      <c r="E274" s="61"/>
      <c r="F274" s="61"/>
      <c r="G274" s="61"/>
      <c r="H274" s="61"/>
      <c r="I274" s="167"/>
      <c r="J274" s="61"/>
      <c r="K274" s="61"/>
      <c r="L274" s="45"/>
      <c r="M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</sheetData>
  <sheetProtection password="CC35" sheet="1" objects="1" scenarios="1" formatColumns="0" formatRows="0" autoFilter="0"/>
  <autoFilter ref="C89:K27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81</v>
      </c>
    </row>
    <row r="4" spans="2:46" s="1" customFormat="1" ht="24.95" customHeight="1">
      <c r="B4" s="21"/>
      <c r="D4" s="133" t="s">
        <v>85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Úprava prostoru u stávající nemocniční lékárny v Opavě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361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4. 11. 2020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35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37</v>
      </c>
      <c r="E30" s="39"/>
      <c r="F30" s="39"/>
      <c r="G30" s="39"/>
      <c r="H30" s="39"/>
      <c r="I30" s="137"/>
      <c r="J30" s="151">
        <f>ROUND(J90,2)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39</v>
      </c>
      <c r="G32" s="39"/>
      <c r="H32" s="39"/>
      <c r="I32" s="153" t="s">
        <v>38</v>
      </c>
      <c r="J32" s="152" t="s">
        <v>40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35" t="s">
        <v>42</v>
      </c>
      <c r="F33" s="155">
        <f>ROUND((SUM(BE90:BE325)),2)</f>
        <v>0</v>
      </c>
      <c r="G33" s="39"/>
      <c r="H33" s="39"/>
      <c r="I33" s="156">
        <v>0.21</v>
      </c>
      <c r="J33" s="155">
        <f>ROUND(((SUM(BE90:BE325))*I33),2)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43</v>
      </c>
      <c r="F34" s="155">
        <f>ROUND((SUM(BF90:BF325)),2)</f>
        <v>0</v>
      </c>
      <c r="G34" s="39"/>
      <c r="H34" s="39"/>
      <c r="I34" s="156">
        <v>0.15</v>
      </c>
      <c r="J34" s="155">
        <f>ROUND(((SUM(BF90:BF325))*I34),2)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44</v>
      </c>
      <c r="F35" s="155">
        <f>ROUND((SUM(BG90:BG325)),2)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45</v>
      </c>
      <c r="F36" s="155">
        <f>ROUND((SUM(BH90:BH325)),2)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46</v>
      </c>
      <c r="F37" s="155">
        <f>ROUND((SUM(BI90:BI325)),2)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Úprava prostoru u stávající nemocniční lékárny v Opavě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02 - 2. etapa - Osazení přístupové rampy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4. 11. 2020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Slezská nemocnice v Opavě, Olomoucká 470/86,OP</v>
      </c>
      <c r="G54" s="41"/>
      <c r="H54" s="41"/>
      <c r="I54" s="141" t="s">
        <v>31</v>
      </c>
      <c r="J54" s="37" t="str">
        <f>E21</f>
        <v>Ing.arch. Martin Janda, Frenštát p.R.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89</v>
      </c>
      <c r="D57" s="173"/>
      <c r="E57" s="173"/>
      <c r="F57" s="173"/>
      <c r="G57" s="173"/>
      <c r="H57" s="173"/>
      <c r="I57" s="174"/>
      <c r="J57" s="175" t="s">
        <v>90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69</v>
      </c>
      <c r="D59" s="41"/>
      <c r="E59" s="41"/>
      <c r="F59" s="41"/>
      <c r="G59" s="41"/>
      <c r="H59" s="41"/>
      <c r="I59" s="137"/>
      <c r="J59" s="103">
        <f>J90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pans="1:31" s="9" customFormat="1" ht="24.95" customHeight="1">
      <c r="A60" s="9"/>
      <c r="B60" s="177"/>
      <c r="C60" s="178"/>
      <c r="D60" s="179" t="s">
        <v>92</v>
      </c>
      <c r="E60" s="180"/>
      <c r="F60" s="180"/>
      <c r="G60" s="180"/>
      <c r="H60" s="180"/>
      <c r="I60" s="181"/>
      <c r="J60" s="182">
        <f>J91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93</v>
      </c>
      <c r="E61" s="187"/>
      <c r="F61" s="187"/>
      <c r="G61" s="187"/>
      <c r="H61" s="187"/>
      <c r="I61" s="188"/>
      <c r="J61" s="189">
        <f>J92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94</v>
      </c>
      <c r="E62" s="187"/>
      <c r="F62" s="187"/>
      <c r="G62" s="187"/>
      <c r="H62" s="187"/>
      <c r="I62" s="188"/>
      <c r="J62" s="189">
        <f>J142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362</v>
      </c>
      <c r="E63" s="187"/>
      <c r="F63" s="187"/>
      <c r="G63" s="187"/>
      <c r="H63" s="187"/>
      <c r="I63" s="188"/>
      <c r="J63" s="189">
        <f>J199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95</v>
      </c>
      <c r="E64" s="187"/>
      <c r="F64" s="187"/>
      <c r="G64" s="187"/>
      <c r="H64" s="187"/>
      <c r="I64" s="188"/>
      <c r="J64" s="189">
        <f>J260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363</v>
      </c>
      <c r="E65" s="187"/>
      <c r="F65" s="187"/>
      <c r="G65" s="187"/>
      <c r="H65" s="187"/>
      <c r="I65" s="188"/>
      <c r="J65" s="189">
        <f>J273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97</v>
      </c>
      <c r="E66" s="187"/>
      <c r="F66" s="187"/>
      <c r="G66" s="187"/>
      <c r="H66" s="187"/>
      <c r="I66" s="188"/>
      <c r="J66" s="189">
        <f>J296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364</v>
      </c>
      <c r="E67" s="187"/>
      <c r="F67" s="187"/>
      <c r="G67" s="187"/>
      <c r="H67" s="187"/>
      <c r="I67" s="188"/>
      <c r="J67" s="189">
        <f>J312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98</v>
      </c>
      <c r="E68" s="187"/>
      <c r="F68" s="187"/>
      <c r="G68" s="187"/>
      <c r="H68" s="187"/>
      <c r="I68" s="188"/>
      <c r="J68" s="189">
        <f>J318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101</v>
      </c>
      <c r="E69" s="180"/>
      <c r="F69" s="180"/>
      <c r="G69" s="180"/>
      <c r="H69" s="180"/>
      <c r="I69" s="181"/>
      <c r="J69" s="182">
        <f>J321</f>
        <v>0</v>
      </c>
      <c r="K69" s="178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102</v>
      </c>
      <c r="E70" s="180"/>
      <c r="F70" s="180"/>
      <c r="G70" s="180"/>
      <c r="H70" s="180"/>
      <c r="I70" s="181"/>
      <c r="J70" s="182">
        <f>J323</f>
        <v>0</v>
      </c>
      <c r="K70" s="178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167"/>
      <c r="J72" s="61"/>
      <c r="K72" s="6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170"/>
      <c r="J76" s="63"/>
      <c r="K76" s="63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103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1" t="str">
        <f>E7</f>
        <v>Úprava prostoru u stávající nemocniční lékárny v Opavě</v>
      </c>
      <c r="F80" s="33"/>
      <c r="G80" s="33"/>
      <c r="H80" s="33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86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02 - 2. etapa - Osazení přístupové rampy</v>
      </c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 xml:space="preserve"> </v>
      </c>
      <c r="G84" s="41"/>
      <c r="H84" s="41"/>
      <c r="I84" s="141" t="s">
        <v>23</v>
      </c>
      <c r="J84" s="73" t="str">
        <f>IF(J12="","",J12)</f>
        <v>4. 11. 2020</v>
      </c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40.05" customHeight="1">
      <c r="A86" s="39"/>
      <c r="B86" s="40"/>
      <c r="C86" s="33" t="s">
        <v>25</v>
      </c>
      <c r="D86" s="41"/>
      <c r="E86" s="41"/>
      <c r="F86" s="28" t="str">
        <f>E15</f>
        <v>Slezská nemocnice v Opavě, Olomoucká 470/86,OP</v>
      </c>
      <c r="G86" s="41"/>
      <c r="H86" s="41"/>
      <c r="I86" s="141" t="s">
        <v>31</v>
      </c>
      <c r="J86" s="37" t="str">
        <f>E21</f>
        <v>Ing.arch. Martin Janda, Frenštát p.R.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141" t="s">
        <v>34</v>
      </c>
      <c r="J87" s="37" t="str">
        <f>E24</f>
        <v xml:space="preserve"> </v>
      </c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91"/>
      <c r="B89" s="192"/>
      <c r="C89" s="193" t="s">
        <v>104</v>
      </c>
      <c r="D89" s="194" t="s">
        <v>56</v>
      </c>
      <c r="E89" s="194" t="s">
        <v>52</v>
      </c>
      <c r="F89" s="194" t="s">
        <v>53</v>
      </c>
      <c r="G89" s="194" t="s">
        <v>105</v>
      </c>
      <c r="H89" s="194" t="s">
        <v>106</v>
      </c>
      <c r="I89" s="195" t="s">
        <v>107</v>
      </c>
      <c r="J89" s="194" t="s">
        <v>90</v>
      </c>
      <c r="K89" s="196" t="s">
        <v>108</v>
      </c>
      <c r="L89" s="197"/>
      <c r="M89" s="93" t="s">
        <v>19</v>
      </c>
      <c r="N89" s="94" t="s">
        <v>41</v>
      </c>
      <c r="O89" s="94" t="s">
        <v>109</v>
      </c>
      <c r="P89" s="94" t="s">
        <v>110</v>
      </c>
      <c r="Q89" s="94" t="s">
        <v>111</v>
      </c>
      <c r="R89" s="94" t="s">
        <v>112</v>
      </c>
      <c r="S89" s="94" t="s">
        <v>113</v>
      </c>
      <c r="T89" s="95" t="s">
        <v>114</v>
      </c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</row>
    <row r="90" spans="1:63" s="2" customFormat="1" ht="22.8" customHeight="1">
      <c r="A90" s="39"/>
      <c r="B90" s="40"/>
      <c r="C90" s="100" t="s">
        <v>115</v>
      </c>
      <c r="D90" s="41"/>
      <c r="E90" s="41"/>
      <c r="F90" s="41"/>
      <c r="G90" s="41"/>
      <c r="H90" s="41"/>
      <c r="I90" s="137"/>
      <c r="J90" s="198">
        <f>BK90</f>
        <v>0</v>
      </c>
      <c r="K90" s="41"/>
      <c r="L90" s="45"/>
      <c r="M90" s="96"/>
      <c r="N90" s="199"/>
      <c r="O90" s="97"/>
      <c r="P90" s="200">
        <f>P91+P321+P323</f>
        <v>0</v>
      </c>
      <c r="Q90" s="97"/>
      <c r="R90" s="200">
        <f>R91+R321+R323</f>
        <v>42.75099645</v>
      </c>
      <c r="S90" s="97"/>
      <c r="T90" s="201">
        <f>T91+T321+T323</f>
        <v>3.5955000000000004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70</v>
      </c>
      <c r="AU90" s="18" t="s">
        <v>91</v>
      </c>
      <c r="BK90" s="202">
        <f>BK91+BK321+BK323</f>
        <v>0</v>
      </c>
    </row>
    <row r="91" spans="1:63" s="12" customFormat="1" ht="25.9" customHeight="1">
      <c r="A91" s="12"/>
      <c r="B91" s="203"/>
      <c r="C91" s="204"/>
      <c r="D91" s="205" t="s">
        <v>70</v>
      </c>
      <c r="E91" s="206" t="s">
        <v>116</v>
      </c>
      <c r="F91" s="206" t="s">
        <v>117</v>
      </c>
      <c r="G91" s="204"/>
      <c r="H91" s="204"/>
      <c r="I91" s="207"/>
      <c r="J91" s="208">
        <f>BK91</f>
        <v>0</v>
      </c>
      <c r="K91" s="204"/>
      <c r="L91" s="209"/>
      <c r="M91" s="210"/>
      <c r="N91" s="211"/>
      <c r="O91" s="211"/>
      <c r="P91" s="212">
        <f>P92+P142+P199+P260+P273+P296+P312+P318</f>
        <v>0</v>
      </c>
      <c r="Q91" s="211"/>
      <c r="R91" s="212">
        <f>R92+R142+R199+R260+R273+R296+R312+R318</f>
        <v>42.75099645</v>
      </c>
      <c r="S91" s="211"/>
      <c r="T91" s="213">
        <f>T92+T142+T199+T260+T273+T296+T312+T318</f>
        <v>3.5955000000000004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4" t="s">
        <v>79</v>
      </c>
      <c r="AT91" s="215" t="s">
        <v>70</v>
      </c>
      <c r="AU91" s="215" t="s">
        <v>71</v>
      </c>
      <c r="AY91" s="214" t="s">
        <v>118</v>
      </c>
      <c r="BK91" s="216">
        <f>BK92+BK142+BK199+BK260+BK273+BK296+BK312+BK318</f>
        <v>0</v>
      </c>
    </row>
    <row r="92" spans="1:63" s="12" customFormat="1" ht="22.8" customHeight="1">
      <c r="A92" s="12"/>
      <c r="B92" s="203"/>
      <c r="C92" s="204"/>
      <c r="D92" s="205" t="s">
        <v>70</v>
      </c>
      <c r="E92" s="217" t="s">
        <v>79</v>
      </c>
      <c r="F92" s="217" t="s">
        <v>119</v>
      </c>
      <c r="G92" s="204"/>
      <c r="H92" s="204"/>
      <c r="I92" s="207"/>
      <c r="J92" s="218">
        <f>BK92</f>
        <v>0</v>
      </c>
      <c r="K92" s="204"/>
      <c r="L92" s="209"/>
      <c r="M92" s="210"/>
      <c r="N92" s="211"/>
      <c r="O92" s="211"/>
      <c r="P92" s="212">
        <f>SUM(P93:P141)</f>
        <v>0</v>
      </c>
      <c r="Q92" s="211"/>
      <c r="R92" s="212">
        <f>SUM(R93:R141)</f>
        <v>0.00465</v>
      </c>
      <c r="S92" s="211"/>
      <c r="T92" s="213">
        <f>SUM(T93:T141)</f>
        <v>3.5955000000000004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4" t="s">
        <v>79</v>
      </c>
      <c r="AT92" s="215" t="s">
        <v>70</v>
      </c>
      <c r="AU92" s="215" t="s">
        <v>79</v>
      </c>
      <c r="AY92" s="214" t="s">
        <v>118</v>
      </c>
      <c r="BK92" s="216">
        <f>SUM(BK93:BK141)</f>
        <v>0</v>
      </c>
    </row>
    <row r="93" spans="1:65" s="2" customFormat="1" ht="21.75" customHeight="1">
      <c r="A93" s="39"/>
      <c r="B93" s="40"/>
      <c r="C93" s="219" t="s">
        <v>79</v>
      </c>
      <c r="D93" s="219" t="s">
        <v>120</v>
      </c>
      <c r="E93" s="220" t="s">
        <v>365</v>
      </c>
      <c r="F93" s="221" t="s">
        <v>366</v>
      </c>
      <c r="G93" s="222" t="s">
        <v>123</v>
      </c>
      <c r="H93" s="223">
        <v>7.99</v>
      </c>
      <c r="I93" s="224"/>
      <c r="J93" s="225">
        <f>ROUND(I93*H93,2)</f>
        <v>0</v>
      </c>
      <c r="K93" s="221" t="s">
        <v>124</v>
      </c>
      <c r="L93" s="45"/>
      <c r="M93" s="226" t="s">
        <v>19</v>
      </c>
      <c r="N93" s="227" t="s">
        <v>42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0.45</v>
      </c>
      <c r="T93" s="229">
        <f>S93*H93</f>
        <v>3.5955000000000004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125</v>
      </c>
      <c r="AT93" s="230" t="s">
        <v>120</v>
      </c>
      <c r="AU93" s="230" t="s">
        <v>81</v>
      </c>
      <c r="AY93" s="18" t="s">
        <v>118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79</v>
      </c>
      <c r="BK93" s="231">
        <f>ROUND(I93*H93,2)</f>
        <v>0</v>
      </c>
      <c r="BL93" s="18" t="s">
        <v>125</v>
      </c>
      <c r="BM93" s="230" t="s">
        <v>367</v>
      </c>
    </row>
    <row r="94" spans="1:51" s="13" customFormat="1" ht="12">
      <c r="A94" s="13"/>
      <c r="B94" s="232"/>
      <c r="C94" s="233"/>
      <c r="D94" s="234" t="s">
        <v>127</v>
      </c>
      <c r="E94" s="235" t="s">
        <v>19</v>
      </c>
      <c r="F94" s="236" t="s">
        <v>368</v>
      </c>
      <c r="G94" s="233"/>
      <c r="H94" s="235" t="s">
        <v>19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127</v>
      </c>
      <c r="AU94" s="242" t="s">
        <v>81</v>
      </c>
      <c r="AV94" s="13" t="s">
        <v>79</v>
      </c>
      <c r="AW94" s="13" t="s">
        <v>33</v>
      </c>
      <c r="AX94" s="13" t="s">
        <v>71</v>
      </c>
      <c r="AY94" s="242" t="s">
        <v>118</v>
      </c>
    </row>
    <row r="95" spans="1:51" s="14" customFormat="1" ht="12">
      <c r="A95" s="14"/>
      <c r="B95" s="243"/>
      <c r="C95" s="244"/>
      <c r="D95" s="234" t="s">
        <v>127</v>
      </c>
      <c r="E95" s="245" t="s">
        <v>19</v>
      </c>
      <c r="F95" s="246" t="s">
        <v>369</v>
      </c>
      <c r="G95" s="244"/>
      <c r="H95" s="247">
        <v>7.99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127</v>
      </c>
      <c r="AU95" s="253" t="s">
        <v>81</v>
      </c>
      <c r="AV95" s="14" t="s">
        <v>81</v>
      </c>
      <c r="AW95" s="14" t="s">
        <v>33</v>
      </c>
      <c r="AX95" s="14" t="s">
        <v>71</v>
      </c>
      <c r="AY95" s="253" t="s">
        <v>118</v>
      </c>
    </row>
    <row r="96" spans="1:51" s="15" customFormat="1" ht="12">
      <c r="A96" s="15"/>
      <c r="B96" s="254"/>
      <c r="C96" s="255"/>
      <c r="D96" s="234" t="s">
        <v>127</v>
      </c>
      <c r="E96" s="256" t="s">
        <v>19</v>
      </c>
      <c r="F96" s="257" t="s">
        <v>130</v>
      </c>
      <c r="G96" s="255"/>
      <c r="H96" s="258">
        <v>7.99</v>
      </c>
      <c r="I96" s="259"/>
      <c r="J96" s="255"/>
      <c r="K96" s="255"/>
      <c r="L96" s="260"/>
      <c r="M96" s="261"/>
      <c r="N96" s="262"/>
      <c r="O96" s="262"/>
      <c r="P96" s="262"/>
      <c r="Q96" s="262"/>
      <c r="R96" s="262"/>
      <c r="S96" s="262"/>
      <c r="T96" s="263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4" t="s">
        <v>127</v>
      </c>
      <c r="AU96" s="264" t="s">
        <v>81</v>
      </c>
      <c r="AV96" s="15" t="s">
        <v>125</v>
      </c>
      <c r="AW96" s="15" t="s">
        <v>33</v>
      </c>
      <c r="AX96" s="15" t="s">
        <v>79</v>
      </c>
      <c r="AY96" s="264" t="s">
        <v>118</v>
      </c>
    </row>
    <row r="97" spans="1:65" s="2" customFormat="1" ht="21.75" customHeight="1">
      <c r="A97" s="39"/>
      <c r="B97" s="40"/>
      <c r="C97" s="219" t="s">
        <v>81</v>
      </c>
      <c r="D97" s="219" t="s">
        <v>120</v>
      </c>
      <c r="E97" s="220" t="s">
        <v>370</v>
      </c>
      <c r="F97" s="221" t="s">
        <v>371</v>
      </c>
      <c r="G97" s="222" t="s">
        <v>147</v>
      </c>
      <c r="H97" s="223">
        <v>31</v>
      </c>
      <c r="I97" s="224"/>
      <c r="J97" s="225">
        <f>ROUND(I97*H97,2)</f>
        <v>0</v>
      </c>
      <c r="K97" s="221" t="s">
        <v>124</v>
      </c>
      <c r="L97" s="45"/>
      <c r="M97" s="226" t="s">
        <v>19</v>
      </c>
      <c r="N97" s="227" t="s">
        <v>42</v>
      </c>
      <c r="O97" s="85"/>
      <c r="P97" s="228">
        <f>O97*H97</f>
        <v>0</v>
      </c>
      <c r="Q97" s="228">
        <v>0.00015</v>
      </c>
      <c r="R97" s="228">
        <f>Q97*H97</f>
        <v>0.00465</v>
      </c>
      <c r="S97" s="228">
        <v>0</v>
      </c>
      <c r="T97" s="22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0" t="s">
        <v>125</v>
      </c>
      <c r="AT97" s="230" t="s">
        <v>120</v>
      </c>
      <c r="AU97" s="230" t="s">
        <v>81</v>
      </c>
      <c r="AY97" s="18" t="s">
        <v>118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8" t="s">
        <v>79</v>
      </c>
      <c r="BK97" s="231">
        <f>ROUND(I97*H97,2)</f>
        <v>0</v>
      </c>
      <c r="BL97" s="18" t="s">
        <v>125</v>
      </c>
      <c r="BM97" s="230" t="s">
        <v>372</v>
      </c>
    </row>
    <row r="98" spans="1:51" s="14" customFormat="1" ht="12">
      <c r="A98" s="14"/>
      <c r="B98" s="243"/>
      <c r="C98" s="244"/>
      <c r="D98" s="234" t="s">
        <v>127</v>
      </c>
      <c r="E98" s="245" t="s">
        <v>19</v>
      </c>
      <c r="F98" s="246" t="s">
        <v>373</v>
      </c>
      <c r="G98" s="244"/>
      <c r="H98" s="247">
        <v>31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3" t="s">
        <v>127</v>
      </c>
      <c r="AU98" s="253" t="s">
        <v>81</v>
      </c>
      <c r="AV98" s="14" t="s">
        <v>81</v>
      </c>
      <c r="AW98" s="14" t="s">
        <v>33</v>
      </c>
      <c r="AX98" s="14" t="s">
        <v>71</v>
      </c>
      <c r="AY98" s="253" t="s">
        <v>118</v>
      </c>
    </row>
    <row r="99" spans="1:51" s="15" customFormat="1" ht="12">
      <c r="A99" s="15"/>
      <c r="B99" s="254"/>
      <c r="C99" s="255"/>
      <c r="D99" s="234" t="s">
        <v>127</v>
      </c>
      <c r="E99" s="256" t="s">
        <v>19</v>
      </c>
      <c r="F99" s="257" t="s">
        <v>130</v>
      </c>
      <c r="G99" s="255"/>
      <c r="H99" s="258">
        <v>31</v>
      </c>
      <c r="I99" s="259"/>
      <c r="J99" s="255"/>
      <c r="K99" s="255"/>
      <c r="L99" s="260"/>
      <c r="M99" s="261"/>
      <c r="N99" s="262"/>
      <c r="O99" s="262"/>
      <c r="P99" s="262"/>
      <c r="Q99" s="262"/>
      <c r="R99" s="262"/>
      <c r="S99" s="262"/>
      <c r="T99" s="263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4" t="s">
        <v>127</v>
      </c>
      <c r="AU99" s="264" t="s">
        <v>81</v>
      </c>
      <c r="AV99" s="15" t="s">
        <v>125</v>
      </c>
      <c r="AW99" s="15" t="s">
        <v>33</v>
      </c>
      <c r="AX99" s="15" t="s">
        <v>79</v>
      </c>
      <c r="AY99" s="264" t="s">
        <v>118</v>
      </c>
    </row>
    <row r="100" spans="1:65" s="2" customFormat="1" ht="21.75" customHeight="1">
      <c r="A100" s="39"/>
      <c r="B100" s="40"/>
      <c r="C100" s="219" t="s">
        <v>135</v>
      </c>
      <c r="D100" s="219" t="s">
        <v>120</v>
      </c>
      <c r="E100" s="220" t="s">
        <v>374</v>
      </c>
      <c r="F100" s="221" t="s">
        <v>375</v>
      </c>
      <c r="G100" s="222" t="s">
        <v>147</v>
      </c>
      <c r="H100" s="223">
        <v>31</v>
      </c>
      <c r="I100" s="224"/>
      <c r="J100" s="225">
        <f>ROUND(I100*H100,2)</f>
        <v>0</v>
      </c>
      <c r="K100" s="221" t="s">
        <v>124</v>
      </c>
      <c r="L100" s="45"/>
      <c r="M100" s="226" t="s">
        <v>19</v>
      </c>
      <c r="N100" s="227" t="s">
        <v>42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125</v>
      </c>
      <c r="AT100" s="230" t="s">
        <v>120</v>
      </c>
      <c r="AU100" s="230" t="s">
        <v>81</v>
      </c>
      <c r="AY100" s="18" t="s">
        <v>118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79</v>
      </c>
      <c r="BK100" s="231">
        <f>ROUND(I100*H100,2)</f>
        <v>0</v>
      </c>
      <c r="BL100" s="18" t="s">
        <v>125</v>
      </c>
      <c r="BM100" s="230" t="s">
        <v>376</v>
      </c>
    </row>
    <row r="101" spans="1:51" s="14" customFormat="1" ht="12">
      <c r="A101" s="14"/>
      <c r="B101" s="243"/>
      <c r="C101" s="244"/>
      <c r="D101" s="234" t="s">
        <v>127</v>
      </c>
      <c r="E101" s="245" t="s">
        <v>19</v>
      </c>
      <c r="F101" s="246" t="s">
        <v>373</v>
      </c>
      <c r="G101" s="244"/>
      <c r="H101" s="247">
        <v>31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127</v>
      </c>
      <c r="AU101" s="253" t="s">
        <v>81</v>
      </c>
      <c r="AV101" s="14" t="s">
        <v>81</v>
      </c>
      <c r="AW101" s="14" t="s">
        <v>33</v>
      </c>
      <c r="AX101" s="14" t="s">
        <v>71</v>
      </c>
      <c r="AY101" s="253" t="s">
        <v>118</v>
      </c>
    </row>
    <row r="102" spans="1:51" s="15" customFormat="1" ht="12">
      <c r="A102" s="15"/>
      <c r="B102" s="254"/>
      <c r="C102" s="255"/>
      <c r="D102" s="234" t="s">
        <v>127</v>
      </c>
      <c r="E102" s="256" t="s">
        <v>19</v>
      </c>
      <c r="F102" s="257" t="s">
        <v>130</v>
      </c>
      <c r="G102" s="255"/>
      <c r="H102" s="258">
        <v>31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4" t="s">
        <v>127</v>
      </c>
      <c r="AU102" s="264" t="s">
        <v>81</v>
      </c>
      <c r="AV102" s="15" t="s">
        <v>125</v>
      </c>
      <c r="AW102" s="15" t="s">
        <v>33</v>
      </c>
      <c r="AX102" s="15" t="s">
        <v>79</v>
      </c>
      <c r="AY102" s="264" t="s">
        <v>118</v>
      </c>
    </row>
    <row r="103" spans="1:65" s="2" customFormat="1" ht="16.5" customHeight="1">
      <c r="A103" s="39"/>
      <c r="B103" s="40"/>
      <c r="C103" s="219" t="s">
        <v>125</v>
      </c>
      <c r="D103" s="219" t="s">
        <v>120</v>
      </c>
      <c r="E103" s="220" t="s">
        <v>155</v>
      </c>
      <c r="F103" s="221" t="s">
        <v>156</v>
      </c>
      <c r="G103" s="222" t="s">
        <v>123</v>
      </c>
      <c r="H103" s="223">
        <v>7.89</v>
      </c>
      <c r="I103" s="224"/>
      <c r="J103" s="225">
        <f>ROUND(I103*H103,2)</f>
        <v>0</v>
      </c>
      <c r="K103" s="221" t="s">
        <v>124</v>
      </c>
      <c r="L103" s="45"/>
      <c r="M103" s="226" t="s">
        <v>19</v>
      </c>
      <c r="N103" s="227" t="s">
        <v>42</v>
      </c>
      <c r="O103" s="8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0" t="s">
        <v>125</v>
      </c>
      <c r="AT103" s="230" t="s">
        <v>120</v>
      </c>
      <c r="AU103" s="230" t="s">
        <v>81</v>
      </c>
      <c r="AY103" s="18" t="s">
        <v>118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8" t="s">
        <v>79</v>
      </c>
      <c r="BK103" s="231">
        <f>ROUND(I103*H103,2)</f>
        <v>0</v>
      </c>
      <c r="BL103" s="18" t="s">
        <v>125</v>
      </c>
      <c r="BM103" s="230" t="s">
        <v>377</v>
      </c>
    </row>
    <row r="104" spans="1:51" s="13" customFormat="1" ht="12">
      <c r="A104" s="13"/>
      <c r="B104" s="232"/>
      <c r="C104" s="233"/>
      <c r="D104" s="234" t="s">
        <v>127</v>
      </c>
      <c r="E104" s="235" t="s">
        <v>19</v>
      </c>
      <c r="F104" s="236" t="s">
        <v>378</v>
      </c>
      <c r="G104" s="233"/>
      <c r="H104" s="235" t="s">
        <v>19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127</v>
      </c>
      <c r="AU104" s="242" t="s">
        <v>81</v>
      </c>
      <c r="AV104" s="13" t="s">
        <v>79</v>
      </c>
      <c r="AW104" s="13" t="s">
        <v>33</v>
      </c>
      <c r="AX104" s="13" t="s">
        <v>71</v>
      </c>
      <c r="AY104" s="242" t="s">
        <v>118</v>
      </c>
    </row>
    <row r="105" spans="1:51" s="14" customFormat="1" ht="12">
      <c r="A105" s="14"/>
      <c r="B105" s="243"/>
      <c r="C105" s="244"/>
      <c r="D105" s="234" t="s">
        <v>127</v>
      </c>
      <c r="E105" s="245" t="s">
        <v>19</v>
      </c>
      <c r="F105" s="246" t="s">
        <v>379</v>
      </c>
      <c r="G105" s="244"/>
      <c r="H105" s="247">
        <v>7.89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127</v>
      </c>
      <c r="AU105" s="253" t="s">
        <v>81</v>
      </c>
      <c r="AV105" s="14" t="s">
        <v>81</v>
      </c>
      <c r="AW105" s="14" t="s">
        <v>33</v>
      </c>
      <c r="AX105" s="14" t="s">
        <v>71</v>
      </c>
      <c r="AY105" s="253" t="s">
        <v>118</v>
      </c>
    </row>
    <row r="106" spans="1:51" s="15" customFormat="1" ht="12">
      <c r="A106" s="15"/>
      <c r="B106" s="254"/>
      <c r="C106" s="255"/>
      <c r="D106" s="234" t="s">
        <v>127</v>
      </c>
      <c r="E106" s="256" t="s">
        <v>19</v>
      </c>
      <c r="F106" s="257" t="s">
        <v>130</v>
      </c>
      <c r="G106" s="255"/>
      <c r="H106" s="258">
        <v>7.89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4" t="s">
        <v>127</v>
      </c>
      <c r="AU106" s="264" t="s">
        <v>81</v>
      </c>
      <c r="AV106" s="15" t="s">
        <v>125</v>
      </c>
      <c r="AW106" s="15" t="s">
        <v>33</v>
      </c>
      <c r="AX106" s="15" t="s">
        <v>79</v>
      </c>
      <c r="AY106" s="264" t="s">
        <v>118</v>
      </c>
    </row>
    <row r="107" spans="1:65" s="2" customFormat="1" ht="16.5" customHeight="1">
      <c r="A107" s="39"/>
      <c r="B107" s="40"/>
      <c r="C107" s="219" t="s">
        <v>144</v>
      </c>
      <c r="D107" s="219" t="s">
        <v>120</v>
      </c>
      <c r="E107" s="220" t="s">
        <v>167</v>
      </c>
      <c r="F107" s="221" t="s">
        <v>168</v>
      </c>
      <c r="G107" s="222" t="s">
        <v>162</v>
      </c>
      <c r="H107" s="223">
        <v>1.677</v>
      </c>
      <c r="I107" s="224"/>
      <c r="J107" s="225">
        <f>ROUND(I107*H107,2)</f>
        <v>0</v>
      </c>
      <c r="K107" s="221" t="s">
        <v>124</v>
      </c>
      <c r="L107" s="45"/>
      <c r="M107" s="226" t="s">
        <v>19</v>
      </c>
      <c r="N107" s="227" t="s">
        <v>42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125</v>
      </c>
      <c r="AT107" s="230" t="s">
        <v>120</v>
      </c>
      <c r="AU107" s="230" t="s">
        <v>81</v>
      </c>
      <c r="AY107" s="18" t="s">
        <v>118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79</v>
      </c>
      <c r="BK107" s="231">
        <f>ROUND(I107*H107,2)</f>
        <v>0</v>
      </c>
      <c r="BL107" s="18" t="s">
        <v>125</v>
      </c>
      <c r="BM107" s="230" t="s">
        <v>380</v>
      </c>
    </row>
    <row r="108" spans="1:51" s="13" customFormat="1" ht="12">
      <c r="A108" s="13"/>
      <c r="B108" s="232"/>
      <c r="C108" s="233"/>
      <c r="D108" s="234" t="s">
        <v>127</v>
      </c>
      <c r="E108" s="235" t="s">
        <v>19</v>
      </c>
      <c r="F108" s="236" t="s">
        <v>378</v>
      </c>
      <c r="G108" s="233"/>
      <c r="H108" s="235" t="s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127</v>
      </c>
      <c r="AU108" s="242" t="s">
        <v>81</v>
      </c>
      <c r="AV108" s="13" t="s">
        <v>79</v>
      </c>
      <c r="AW108" s="13" t="s">
        <v>33</v>
      </c>
      <c r="AX108" s="13" t="s">
        <v>71</v>
      </c>
      <c r="AY108" s="242" t="s">
        <v>118</v>
      </c>
    </row>
    <row r="109" spans="1:51" s="14" customFormat="1" ht="12">
      <c r="A109" s="14"/>
      <c r="B109" s="243"/>
      <c r="C109" s="244"/>
      <c r="D109" s="234" t="s">
        <v>127</v>
      </c>
      <c r="E109" s="245" t="s">
        <v>19</v>
      </c>
      <c r="F109" s="246" t="s">
        <v>381</v>
      </c>
      <c r="G109" s="244"/>
      <c r="H109" s="247">
        <v>1.677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127</v>
      </c>
      <c r="AU109" s="253" t="s">
        <v>81</v>
      </c>
      <c r="AV109" s="14" t="s">
        <v>81</v>
      </c>
      <c r="AW109" s="14" t="s">
        <v>33</v>
      </c>
      <c r="AX109" s="14" t="s">
        <v>71</v>
      </c>
      <c r="AY109" s="253" t="s">
        <v>118</v>
      </c>
    </row>
    <row r="110" spans="1:51" s="15" customFormat="1" ht="12">
      <c r="A110" s="15"/>
      <c r="B110" s="254"/>
      <c r="C110" s="255"/>
      <c r="D110" s="234" t="s">
        <v>127</v>
      </c>
      <c r="E110" s="256" t="s">
        <v>19</v>
      </c>
      <c r="F110" s="257" t="s">
        <v>130</v>
      </c>
      <c r="G110" s="255"/>
      <c r="H110" s="258">
        <v>1.677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127</v>
      </c>
      <c r="AU110" s="264" t="s">
        <v>81</v>
      </c>
      <c r="AV110" s="15" t="s">
        <v>125</v>
      </c>
      <c r="AW110" s="15" t="s">
        <v>33</v>
      </c>
      <c r="AX110" s="15" t="s">
        <v>79</v>
      </c>
      <c r="AY110" s="264" t="s">
        <v>118</v>
      </c>
    </row>
    <row r="111" spans="1:65" s="2" customFormat="1" ht="21.75" customHeight="1">
      <c r="A111" s="39"/>
      <c r="B111" s="40"/>
      <c r="C111" s="219" t="s">
        <v>150</v>
      </c>
      <c r="D111" s="219" t="s">
        <v>120</v>
      </c>
      <c r="E111" s="220" t="s">
        <v>173</v>
      </c>
      <c r="F111" s="221" t="s">
        <v>174</v>
      </c>
      <c r="G111" s="222" t="s">
        <v>162</v>
      </c>
      <c r="H111" s="223">
        <v>3.618</v>
      </c>
      <c r="I111" s="224"/>
      <c r="J111" s="225">
        <f>ROUND(I111*H111,2)</f>
        <v>0</v>
      </c>
      <c r="K111" s="221" t="s">
        <v>124</v>
      </c>
      <c r="L111" s="45"/>
      <c r="M111" s="226" t="s">
        <v>19</v>
      </c>
      <c r="N111" s="227" t="s">
        <v>42</v>
      </c>
      <c r="O111" s="8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125</v>
      </c>
      <c r="AT111" s="230" t="s">
        <v>120</v>
      </c>
      <c r="AU111" s="230" t="s">
        <v>81</v>
      </c>
      <c r="AY111" s="18" t="s">
        <v>118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79</v>
      </c>
      <c r="BK111" s="231">
        <f>ROUND(I111*H111,2)</f>
        <v>0</v>
      </c>
      <c r="BL111" s="18" t="s">
        <v>125</v>
      </c>
      <c r="BM111" s="230" t="s">
        <v>382</v>
      </c>
    </row>
    <row r="112" spans="1:51" s="13" customFormat="1" ht="12">
      <c r="A112" s="13"/>
      <c r="B112" s="232"/>
      <c r="C112" s="233"/>
      <c r="D112" s="234" t="s">
        <v>127</v>
      </c>
      <c r="E112" s="235" t="s">
        <v>19</v>
      </c>
      <c r="F112" s="236" t="s">
        <v>383</v>
      </c>
      <c r="G112" s="233"/>
      <c r="H112" s="235" t="s">
        <v>19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127</v>
      </c>
      <c r="AU112" s="242" t="s">
        <v>81</v>
      </c>
      <c r="AV112" s="13" t="s">
        <v>79</v>
      </c>
      <c r="AW112" s="13" t="s">
        <v>33</v>
      </c>
      <c r="AX112" s="13" t="s">
        <v>71</v>
      </c>
      <c r="AY112" s="242" t="s">
        <v>118</v>
      </c>
    </row>
    <row r="113" spans="1:51" s="14" customFormat="1" ht="12">
      <c r="A113" s="14"/>
      <c r="B113" s="243"/>
      <c r="C113" s="244"/>
      <c r="D113" s="234" t="s">
        <v>127</v>
      </c>
      <c r="E113" s="245" t="s">
        <v>19</v>
      </c>
      <c r="F113" s="246" t="s">
        <v>384</v>
      </c>
      <c r="G113" s="244"/>
      <c r="H113" s="247">
        <v>0.9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127</v>
      </c>
      <c r="AU113" s="253" t="s">
        <v>81</v>
      </c>
      <c r="AV113" s="14" t="s">
        <v>81</v>
      </c>
      <c r="AW113" s="14" t="s">
        <v>33</v>
      </c>
      <c r="AX113" s="14" t="s">
        <v>71</v>
      </c>
      <c r="AY113" s="253" t="s">
        <v>118</v>
      </c>
    </row>
    <row r="114" spans="1:51" s="14" customFormat="1" ht="12">
      <c r="A114" s="14"/>
      <c r="B114" s="243"/>
      <c r="C114" s="244"/>
      <c r="D114" s="234" t="s">
        <v>127</v>
      </c>
      <c r="E114" s="245" t="s">
        <v>19</v>
      </c>
      <c r="F114" s="246" t="s">
        <v>385</v>
      </c>
      <c r="G114" s="244"/>
      <c r="H114" s="247">
        <v>0.27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127</v>
      </c>
      <c r="AU114" s="253" t="s">
        <v>81</v>
      </c>
      <c r="AV114" s="14" t="s">
        <v>81</v>
      </c>
      <c r="AW114" s="14" t="s">
        <v>33</v>
      </c>
      <c r="AX114" s="14" t="s">
        <v>71</v>
      </c>
      <c r="AY114" s="253" t="s">
        <v>118</v>
      </c>
    </row>
    <row r="115" spans="1:51" s="14" customFormat="1" ht="12">
      <c r="A115" s="14"/>
      <c r="B115" s="243"/>
      <c r="C115" s="244"/>
      <c r="D115" s="234" t="s">
        <v>127</v>
      </c>
      <c r="E115" s="245" t="s">
        <v>19</v>
      </c>
      <c r="F115" s="246" t="s">
        <v>385</v>
      </c>
      <c r="G115" s="244"/>
      <c r="H115" s="247">
        <v>0.27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127</v>
      </c>
      <c r="AU115" s="253" t="s">
        <v>81</v>
      </c>
      <c r="AV115" s="14" t="s">
        <v>81</v>
      </c>
      <c r="AW115" s="14" t="s">
        <v>33</v>
      </c>
      <c r="AX115" s="14" t="s">
        <v>71</v>
      </c>
      <c r="AY115" s="253" t="s">
        <v>118</v>
      </c>
    </row>
    <row r="116" spans="1:51" s="14" customFormat="1" ht="12">
      <c r="A116" s="14"/>
      <c r="B116" s="243"/>
      <c r="C116" s="244"/>
      <c r="D116" s="234" t="s">
        <v>127</v>
      </c>
      <c r="E116" s="245" t="s">
        <v>19</v>
      </c>
      <c r="F116" s="246" t="s">
        <v>385</v>
      </c>
      <c r="G116" s="244"/>
      <c r="H116" s="247">
        <v>0.27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127</v>
      </c>
      <c r="AU116" s="253" t="s">
        <v>81</v>
      </c>
      <c r="AV116" s="14" t="s">
        <v>81</v>
      </c>
      <c r="AW116" s="14" t="s">
        <v>33</v>
      </c>
      <c r="AX116" s="14" t="s">
        <v>71</v>
      </c>
      <c r="AY116" s="253" t="s">
        <v>118</v>
      </c>
    </row>
    <row r="117" spans="1:51" s="14" customFormat="1" ht="12">
      <c r="A117" s="14"/>
      <c r="B117" s="243"/>
      <c r="C117" s="244"/>
      <c r="D117" s="234" t="s">
        <v>127</v>
      </c>
      <c r="E117" s="245" t="s">
        <v>19</v>
      </c>
      <c r="F117" s="246" t="s">
        <v>386</v>
      </c>
      <c r="G117" s="244"/>
      <c r="H117" s="247">
        <v>0.846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127</v>
      </c>
      <c r="AU117" s="253" t="s">
        <v>81</v>
      </c>
      <c r="AV117" s="14" t="s">
        <v>81</v>
      </c>
      <c r="AW117" s="14" t="s">
        <v>33</v>
      </c>
      <c r="AX117" s="14" t="s">
        <v>71</v>
      </c>
      <c r="AY117" s="253" t="s">
        <v>118</v>
      </c>
    </row>
    <row r="118" spans="1:51" s="14" customFormat="1" ht="12">
      <c r="A118" s="14"/>
      <c r="B118" s="243"/>
      <c r="C118" s="244"/>
      <c r="D118" s="234" t="s">
        <v>127</v>
      </c>
      <c r="E118" s="245" t="s">
        <v>19</v>
      </c>
      <c r="F118" s="246" t="s">
        <v>387</v>
      </c>
      <c r="G118" s="244"/>
      <c r="H118" s="247">
        <v>0.54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127</v>
      </c>
      <c r="AU118" s="253" t="s">
        <v>81</v>
      </c>
      <c r="AV118" s="14" t="s">
        <v>81</v>
      </c>
      <c r="AW118" s="14" t="s">
        <v>33</v>
      </c>
      <c r="AX118" s="14" t="s">
        <v>71</v>
      </c>
      <c r="AY118" s="253" t="s">
        <v>118</v>
      </c>
    </row>
    <row r="119" spans="1:51" s="14" customFormat="1" ht="12">
      <c r="A119" s="14"/>
      <c r="B119" s="243"/>
      <c r="C119" s="244"/>
      <c r="D119" s="234" t="s">
        <v>127</v>
      </c>
      <c r="E119" s="245" t="s">
        <v>19</v>
      </c>
      <c r="F119" s="246" t="s">
        <v>385</v>
      </c>
      <c r="G119" s="244"/>
      <c r="H119" s="247">
        <v>0.27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127</v>
      </c>
      <c r="AU119" s="253" t="s">
        <v>81</v>
      </c>
      <c r="AV119" s="14" t="s">
        <v>81</v>
      </c>
      <c r="AW119" s="14" t="s">
        <v>33</v>
      </c>
      <c r="AX119" s="14" t="s">
        <v>71</v>
      </c>
      <c r="AY119" s="253" t="s">
        <v>118</v>
      </c>
    </row>
    <row r="120" spans="1:51" s="14" customFormat="1" ht="12">
      <c r="A120" s="14"/>
      <c r="B120" s="243"/>
      <c r="C120" s="244"/>
      <c r="D120" s="234" t="s">
        <v>127</v>
      </c>
      <c r="E120" s="245" t="s">
        <v>19</v>
      </c>
      <c r="F120" s="246" t="s">
        <v>388</v>
      </c>
      <c r="G120" s="244"/>
      <c r="H120" s="247">
        <v>0.252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127</v>
      </c>
      <c r="AU120" s="253" t="s">
        <v>81</v>
      </c>
      <c r="AV120" s="14" t="s">
        <v>81</v>
      </c>
      <c r="AW120" s="14" t="s">
        <v>33</v>
      </c>
      <c r="AX120" s="14" t="s">
        <v>71</v>
      </c>
      <c r="AY120" s="253" t="s">
        <v>118</v>
      </c>
    </row>
    <row r="121" spans="1:51" s="15" customFormat="1" ht="12">
      <c r="A121" s="15"/>
      <c r="B121" s="254"/>
      <c r="C121" s="255"/>
      <c r="D121" s="234" t="s">
        <v>127</v>
      </c>
      <c r="E121" s="256" t="s">
        <v>19</v>
      </c>
      <c r="F121" s="257" t="s">
        <v>130</v>
      </c>
      <c r="G121" s="255"/>
      <c r="H121" s="258">
        <v>3.6180000000000003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4" t="s">
        <v>127</v>
      </c>
      <c r="AU121" s="264" t="s">
        <v>81</v>
      </c>
      <c r="AV121" s="15" t="s">
        <v>125</v>
      </c>
      <c r="AW121" s="15" t="s">
        <v>33</v>
      </c>
      <c r="AX121" s="15" t="s">
        <v>79</v>
      </c>
      <c r="AY121" s="264" t="s">
        <v>118</v>
      </c>
    </row>
    <row r="122" spans="1:65" s="2" customFormat="1" ht="33" customHeight="1">
      <c r="A122" s="39"/>
      <c r="B122" s="40"/>
      <c r="C122" s="219" t="s">
        <v>154</v>
      </c>
      <c r="D122" s="219" t="s">
        <v>120</v>
      </c>
      <c r="E122" s="220" t="s">
        <v>180</v>
      </c>
      <c r="F122" s="221" t="s">
        <v>181</v>
      </c>
      <c r="G122" s="222" t="s">
        <v>162</v>
      </c>
      <c r="H122" s="223">
        <v>5.295</v>
      </c>
      <c r="I122" s="224"/>
      <c r="J122" s="225">
        <f>ROUND(I122*H122,2)</f>
        <v>0</v>
      </c>
      <c r="K122" s="221" t="s">
        <v>124</v>
      </c>
      <c r="L122" s="45"/>
      <c r="M122" s="226" t="s">
        <v>19</v>
      </c>
      <c r="N122" s="227" t="s">
        <v>42</v>
      </c>
      <c r="O122" s="8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125</v>
      </c>
      <c r="AT122" s="230" t="s">
        <v>120</v>
      </c>
      <c r="AU122" s="230" t="s">
        <v>81</v>
      </c>
      <c r="AY122" s="18" t="s">
        <v>118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79</v>
      </c>
      <c r="BK122" s="231">
        <f>ROUND(I122*H122,2)</f>
        <v>0</v>
      </c>
      <c r="BL122" s="18" t="s">
        <v>125</v>
      </c>
      <c r="BM122" s="230" t="s">
        <v>389</v>
      </c>
    </row>
    <row r="123" spans="1:51" s="14" customFormat="1" ht="12">
      <c r="A123" s="14"/>
      <c r="B123" s="243"/>
      <c r="C123" s="244"/>
      <c r="D123" s="234" t="s">
        <v>127</v>
      </c>
      <c r="E123" s="245" t="s">
        <v>19</v>
      </c>
      <c r="F123" s="246" t="s">
        <v>390</v>
      </c>
      <c r="G123" s="244"/>
      <c r="H123" s="247">
        <v>1.677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127</v>
      </c>
      <c r="AU123" s="253" t="s">
        <v>81</v>
      </c>
      <c r="AV123" s="14" t="s">
        <v>81</v>
      </c>
      <c r="AW123" s="14" t="s">
        <v>33</v>
      </c>
      <c r="AX123" s="14" t="s">
        <v>71</v>
      </c>
      <c r="AY123" s="253" t="s">
        <v>118</v>
      </c>
    </row>
    <row r="124" spans="1:51" s="14" customFormat="1" ht="12">
      <c r="A124" s="14"/>
      <c r="B124" s="243"/>
      <c r="C124" s="244"/>
      <c r="D124" s="234" t="s">
        <v>127</v>
      </c>
      <c r="E124" s="245" t="s">
        <v>19</v>
      </c>
      <c r="F124" s="246" t="s">
        <v>391</v>
      </c>
      <c r="G124" s="244"/>
      <c r="H124" s="247">
        <v>3.618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127</v>
      </c>
      <c r="AU124" s="253" t="s">
        <v>81</v>
      </c>
      <c r="AV124" s="14" t="s">
        <v>81</v>
      </c>
      <c r="AW124" s="14" t="s">
        <v>33</v>
      </c>
      <c r="AX124" s="14" t="s">
        <v>71</v>
      </c>
      <c r="AY124" s="253" t="s">
        <v>118</v>
      </c>
    </row>
    <row r="125" spans="1:51" s="15" customFormat="1" ht="12">
      <c r="A125" s="15"/>
      <c r="B125" s="254"/>
      <c r="C125" s="255"/>
      <c r="D125" s="234" t="s">
        <v>127</v>
      </c>
      <c r="E125" s="256" t="s">
        <v>19</v>
      </c>
      <c r="F125" s="257" t="s">
        <v>130</v>
      </c>
      <c r="G125" s="255"/>
      <c r="H125" s="258">
        <v>5.295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127</v>
      </c>
      <c r="AU125" s="264" t="s">
        <v>81</v>
      </c>
      <c r="AV125" s="15" t="s">
        <v>125</v>
      </c>
      <c r="AW125" s="15" t="s">
        <v>33</v>
      </c>
      <c r="AX125" s="15" t="s">
        <v>79</v>
      </c>
      <c r="AY125" s="264" t="s">
        <v>118</v>
      </c>
    </row>
    <row r="126" spans="1:65" s="2" customFormat="1" ht="33" customHeight="1">
      <c r="A126" s="39"/>
      <c r="B126" s="40"/>
      <c r="C126" s="219" t="s">
        <v>159</v>
      </c>
      <c r="D126" s="219" t="s">
        <v>120</v>
      </c>
      <c r="E126" s="220" t="s">
        <v>187</v>
      </c>
      <c r="F126" s="221" t="s">
        <v>188</v>
      </c>
      <c r="G126" s="222" t="s">
        <v>162</v>
      </c>
      <c r="H126" s="223">
        <v>105.9</v>
      </c>
      <c r="I126" s="224"/>
      <c r="J126" s="225">
        <f>ROUND(I126*H126,2)</f>
        <v>0</v>
      </c>
      <c r="K126" s="221" t="s">
        <v>124</v>
      </c>
      <c r="L126" s="45"/>
      <c r="M126" s="226" t="s">
        <v>19</v>
      </c>
      <c r="N126" s="227" t="s">
        <v>42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125</v>
      </c>
      <c r="AT126" s="230" t="s">
        <v>120</v>
      </c>
      <c r="AU126" s="230" t="s">
        <v>81</v>
      </c>
      <c r="AY126" s="18" t="s">
        <v>118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79</v>
      </c>
      <c r="BK126" s="231">
        <f>ROUND(I126*H126,2)</f>
        <v>0</v>
      </c>
      <c r="BL126" s="18" t="s">
        <v>125</v>
      </c>
      <c r="BM126" s="230" t="s">
        <v>392</v>
      </c>
    </row>
    <row r="127" spans="1:51" s="14" customFormat="1" ht="12">
      <c r="A127" s="14"/>
      <c r="B127" s="243"/>
      <c r="C127" s="244"/>
      <c r="D127" s="234" t="s">
        <v>127</v>
      </c>
      <c r="E127" s="245" t="s">
        <v>19</v>
      </c>
      <c r="F127" s="246" t="s">
        <v>393</v>
      </c>
      <c r="G127" s="244"/>
      <c r="H127" s="247">
        <v>105.9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127</v>
      </c>
      <c r="AU127" s="253" t="s">
        <v>81</v>
      </c>
      <c r="AV127" s="14" t="s">
        <v>81</v>
      </c>
      <c r="AW127" s="14" t="s">
        <v>33</v>
      </c>
      <c r="AX127" s="14" t="s">
        <v>71</v>
      </c>
      <c r="AY127" s="253" t="s">
        <v>118</v>
      </c>
    </row>
    <row r="128" spans="1:51" s="15" customFormat="1" ht="12">
      <c r="A128" s="15"/>
      <c r="B128" s="254"/>
      <c r="C128" s="255"/>
      <c r="D128" s="234" t="s">
        <v>127</v>
      </c>
      <c r="E128" s="256" t="s">
        <v>19</v>
      </c>
      <c r="F128" s="257" t="s">
        <v>130</v>
      </c>
      <c r="G128" s="255"/>
      <c r="H128" s="258">
        <v>105.9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4" t="s">
        <v>127</v>
      </c>
      <c r="AU128" s="264" t="s">
        <v>81</v>
      </c>
      <c r="AV128" s="15" t="s">
        <v>125</v>
      </c>
      <c r="AW128" s="15" t="s">
        <v>33</v>
      </c>
      <c r="AX128" s="15" t="s">
        <v>79</v>
      </c>
      <c r="AY128" s="264" t="s">
        <v>118</v>
      </c>
    </row>
    <row r="129" spans="1:65" s="2" customFormat="1" ht="21.75" customHeight="1">
      <c r="A129" s="39"/>
      <c r="B129" s="40"/>
      <c r="C129" s="219" t="s">
        <v>166</v>
      </c>
      <c r="D129" s="219" t="s">
        <v>120</v>
      </c>
      <c r="E129" s="220" t="s">
        <v>192</v>
      </c>
      <c r="F129" s="221" t="s">
        <v>193</v>
      </c>
      <c r="G129" s="222" t="s">
        <v>194</v>
      </c>
      <c r="H129" s="223">
        <v>10.59</v>
      </c>
      <c r="I129" s="224"/>
      <c r="J129" s="225">
        <f>ROUND(I129*H129,2)</f>
        <v>0</v>
      </c>
      <c r="K129" s="221" t="s">
        <v>124</v>
      </c>
      <c r="L129" s="45"/>
      <c r="M129" s="226" t="s">
        <v>19</v>
      </c>
      <c r="N129" s="227" t="s">
        <v>42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125</v>
      </c>
      <c r="AT129" s="230" t="s">
        <v>120</v>
      </c>
      <c r="AU129" s="230" t="s">
        <v>81</v>
      </c>
      <c r="AY129" s="18" t="s">
        <v>118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79</v>
      </c>
      <c r="BK129" s="231">
        <f>ROUND(I129*H129,2)</f>
        <v>0</v>
      </c>
      <c r="BL129" s="18" t="s">
        <v>125</v>
      </c>
      <c r="BM129" s="230" t="s">
        <v>394</v>
      </c>
    </row>
    <row r="130" spans="1:51" s="14" customFormat="1" ht="12">
      <c r="A130" s="14"/>
      <c r="B130" s="243"/>
      <c r="C130" s="244"/>
      <c r="D130" s="234" t="s">
        <v>127</v>
      </c>
      <c r="E130" s="245" t="s">
        <v>19</v>
      </c>
      <c r="F130" s="246" t="s">
        <v>390</v>
      </c>
      <c r="G130" s="244"/>
      <c r="H130" s="247">
        <v>1.677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127</v>
      </c>
      <c r="AU130" s="253" t="s">
        <v>81</v>
      </c>
      <c r="AV130" s="14" t="s">
        <v>81</v>
      </c>
      <c r="AW130" s="14" t="s">
        <v>33</v>
      </c>
      <c r="AX130" s="14" t="s">
        <v>71</v>
      </c>
      <c r="AY130" s="253" t="s">
        <v>118</v>
      </c>
    </row>
    <row r="131" spans="1:51" s="14" customFormat="1" ht="12">
      <c r="A131" s="14"/>
      <c r="B131" s="243"/>
      <c r="C131" s="244"/>
      <c r="D131" s="234" t="s">
        <v>127</v>
      </c>
      <c r="E131" s="245" t="s">
        <v>19</v>
      </c>
      <c r="F131" s="246" t="s">
        <v>391</v>
      </c>
      <c r="G131" s="244"/>
      <c r="H131" s="247">
        <v>3.618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127</v>
      </c>
      <c r="AU131" s="253" t="s">
        <v>81</v>
      </c>
      <c r="AV131" s="14" t="s">
        <v>81</v>
      </c>
      <c r="AW131" s="14" t="s">
        <v>33</v>
      </c>
      <c r="AX131" s="14" t="s">
        <v>71</v>
      </c>
      <c r="AY131" s="253" t="s">
        <v>118</v>
      </c>
    </row>
    <row r="132" spans="1:51" s="15" customFormat="1" ht="12">
      <c r="A132" s="15"/>
      <c r="B132" s="254"/>
      <c r="C132" s="255"/>
      <c r="D132" s="234" t="s">
        <v>127</v>
      </c>
      <c r="E132" s="256" t="s">
        <v>19</v>
      </c>
      <c r="F132" s="257" t="s">
        <v>130</v>
      </c>
      <c r="G132" s="255"/>
      <c r="H132" s="258">
        <v>5.295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4" t="s">
        <v>127</v>
      </c>
      <c r="AU132" s="264" t="s">
        <v>81</v>
      </c>
      <c r="AV132" s="15" t="s">
        <v>125</v>
      </c>
      <c r="AW132" s="15" t="s">
        <v>33</v>
      </c>
      <c r="AX132" s="15" t="s">
        <v>79</v>
      </c>
      <c r="AY132" s="264" t="s">
        <v>118</v>
      </c>
    </row>
    <row r="133" spans="1:51" s="14" customFormat="1" ht="12">
      <c r="A133" s="14"/>
      <c r="B133" s="243"/>
      <c r="C133" s="244"/>
      <c r="D133" s="234" t="s">
        <v>127</v>
      </c>
      <c r="E133" s="244"/>
      <c r="F133" s="246" t="s">
        <v>395</v>
      </c>
      <c r="G133" s="244"/>
      <c r="H133" s="247">
        <v>10.59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127</v>
      </c>
      <c r="AU133" s="253" t="s">
        <v>81</v>
      </c>
      <c r="AV133" s="14" t="s">
        <v>81</v>
      </c>
      <c r="AW133" s="14" t="s">
        <v>4</v>
      </c>
      <c r="AX133" s="14" t="s">
        <v>79</v>
      </c>
      <c r="AY133" s="253" t="s">
        <v>118</v>
      </c>
    </row>
    <row r="134" spans="1:65" s="2" customFormat="1" ht="21.75" customHeight="1">
      <c r="A134" s="39"/>
      <c r="B134" s="40"/>
      <c r="C134" s="219" t="s">
        <v>172</v>
      </c>
      <c r="D134" s="219" t="s">
        <v>120</v>
      </c>
      <c r="E134" s="220" t="s">
        <v>198</v>
      </c>
      <c r="F134" s="221" t="s">
        <v>199</v>
      </c>
      <c r="G134" s="222" t="s">
        <v>162</v>
      </c>
      <c r="H134" s="223">
        <v>5.295</v>
      </c>
      <c r="I134" s="224"/>
      <c r="J134" s="225">
        <f>ROUND(I134*H134,2)</f>
        <v>0</v>
      </c>
      <c r="K134" s="221" t="s">
        <v>124</v>
      </c>
      <c r="L134" s="45"/>
      <c r="M134" s="226" t="s">
        <v>19</v>
      </c>
      <c r="N134" s="227" t="s">
        <v>42</v>
      </c>
      <c r="O134" s="8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125</v>
      </c>
      <c r="AT134" s="230" t="s">
        <v>120</v>
      </c>
      <c r="AU134" s="230" t="s">
        <v>81</v>
      </c>
      <c r="AY134" s="18" t="s">
        <v>118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79</v>
      </c>
      <c r="BK134" s="231">
        <f>ROUND(I134*H134,2)</f>
        <v>0</v>
      </c>
      <c r="BL134" s="18" t="s">
        <v>125</v>
      </c>
      <c r="BM134" s="230" t="s">
        <v>396</v>
      </c>
    </row>
    <row r="135" spans="1:51" s="14" customFormat="1" ht="12">
      <c r="A135" s="14"/>
      <c r="B135" s="243"/>
      <c r="C135" s="244"/>
      <c r="D135" s="234" t="s">
        <v>127</v>
      </c>
      <c r="E135" s="245" t="s">
        <v>19</v>
      </c>
      <c r="F135" s="246" t="s">
        <v>390</v>
      </c>
      <c r="G135" s="244"/>
      <c r="H135" s="247">
        <v>1.677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127</v>
      </c>
      <c r="AU135" s="253" t="s">
        <v>81</v>
      </c>
      <c r="AV135" s="14" t="s">
        <v>81</v>
      </c>
      <c r="AW135" s="14" t="s">
        <v>33</v>
      </c>
      <c r="AX135" s="14" t="s">
        <v>71</v>
      </c>
      <c r="AY135" s="253" t="s">
        <v>118</v>
      </c>
    </row>
    <row r="136" spans="1:51" s="14" customFormat="1" ht="12">
      <c r="A136" s="14"/>
      <c r="B136" s="243"/>
      <c r="C136" s="244"/>
      <c r="D136" s="234" t="s">
        <v>127</v>
      </c>
      <c r="E136" s="245" t="s">
        <v>19</v>
      </c>
      <c r="F136" s="246" t="s">
        <v>391</v>
      </c>
      <c r="G136" s="244"/>
      <c r="H136" s="247">
        <v>3.618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127</v>
      </c>
      <c r="AU136" s="253" t="s">
        <v>81</v>
      </c>
      <c r="AV136" s="14" t="s">
        <v>81</v>
      </c>
      <c r="AW136" s="14" t="s">
        <v>33</v>
      </c>
      <c r="AX136" s="14" t="s">
        <v>71</v>
      </c>
      <c r="AY136" s="253" t="s">
        <v>118</v>
      </c>
    </row>
    <row r="137" spans="1:51" s="15" customFormat="1" ht="12">
      <c r="A137" s="15"/>
      <c r="B137" s="254"/>
      <c r="C137" s="255"/>
      <c r="D137" s="234" t="s">
        <v>127</v>
      </c>
      <c r="E137" s="256" t="s">
        <v>19</v>
      </c>
      <c r="F137" s="257" t="s">
        <v>130</v>
      </c>
      <c r="G137" s="255"/>
      <c r="H137" s="258">
        <v>5.295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127</v>
      </c>
      <c r="AU137" s="264" t="s">
        <v>81</v>
      </c>
      <c r="AV137" s="15" t="s">
        <v>125</v>
      </c>
      <c r="AW137" s="15" t="s">
        <v>33</v>
      </c>
      <c r="AX137" s="15" t="s">
        <v>79</v>
      </c>
      <c r="AY137" s="264" t="s">
        <v>118</v>
      </c>
    </row>
    <row r="138" spans="1:65" s="2" customFormat="1" ht="21.75" customHeight="1">
      <c r="A138" s="39"/>
      <c r="B138" s="40"/>
      <c r="C138" s="219" t="s">
        <v>179</v>
      </c>
      <c r="D138" s="219" t="s">
        <v>120</v>
      </c>
      <c r="E138" s="220" t="s">
        <v>397</v>
      </c>
      <c r="F138" s="221" t="s">
        <v>398</v>
      </c>
      <c r="G138" s="222" t="s">
        <v>123</v>
      </c>
      <c r="H138" s="223">
        <v>8</v>
      </c>
      <c r="I138" s="224"/>
      <c r="J138" s="225">
        <f>ROUND(I138*H138,2)</f>
        <v>0</v>
      </c>
      <c r="K138" s="221" t="s">
        <v>124</v>
      </c>
      <c r="L138" s="45"/>
      <c r="M138" s="226" t="s">
        <v>19</v>
      </c>
      <c r="N138" s="227" t="s">
        <v>42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125</v>
      </c>
      <c r="AT138" s="230" t="s">
        <v>120</v>
      </c>
      <c r="AU138" s="230" t="s">
        <v>81</v>
      </c>
      <c r="AY138" s="18" t="s">
        <v>118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79</v>
      </c>
      <c r="BK138" s="231">
        <f>ROUND(I138*H138,2)</f>
        <v>0</v>
      </c>
      <c r="BL138" s="18" t="s">
        <v>125</v>
      </c>
      <c r="BM138" s="230" t="s">
        <v>399</v>
      </c>
    </row>
    <row r="139" spans="1:51" s="13" customFormat="1" ht="12">
      <c r="A139" s="13"/>
      <c r="B139" s="232"/>
      <c r="C139" s="233"/>
      <c r="D139" s="234" t="s">
        <v>127</v>
      </c>
      <c r="E139" s="235" t="s">
        <v>19</v>
      </c>
      <c r="F139" s="236" t="s">
        <v>400</v>
      </c>
      <c r="G139" s="233"/>
      <c r="H139" s="235" t="s">
        <v>19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127</v>
      </c>
      <c r="AU139" s="242" t="s">
        <v>81</v>
      </c>
      <c r="AV139" s="13" t="s">
        <v>79</v>
      </c>
      <c r="AW139" s="13" t="s">
        <v>33</v>
      </c>
      <c r="AX139" s="13" t="s">
        <v>71</v>
      </c>
      <c r="AY139" s="242" t="s">
        <v>118</v>
      </c>
    </row>
    <row r="140" spans="1:51" s="14" customFormat="1" ht="12">
      <c r="A140" s="14"/>
      <c r="B140" s="243"/>
      <c r="C140" s="244"/>
      <c r="D140" s="234" t="s">
        <v>127</v>
      </c>
      <c r="E140" s="245" t="s">
        <v>19</v>
      </c>
      <c r="F140" s="246" t="s">
        <v>401</v>
      </c>
      <c r="G140" s="244"/>
      <c r="H140" s="247">
        <v>8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127</v>
      </c>
      <c r="AU140" s="253" t="s">
        <v>81</v>
      </c>
      <c r="AV140" s="14" t="s">
        <v>81</v>
      </c>
      <c r="AW140" s="14" t="s">
        <v>33</v>
      </c>
      <c r="AX140" s="14" t="s">
        <v>71</v>
      </c>
      <c r="AY140" s="253" t="s">
        <v>118</v>
      </c>
    </row>
    <row r="141" spans="1:51" s="15" customFormat="1" ht="12">
      <c r="A141" s="15"/>
      <c r="B141" s="254"/>
      <c r="C141" s="255"/>
      <c r="D141" s="234" t="s">
        <v>127</v>
      </c>
      <c r="E141" s="256" t="s">
        <v>19</v>
      </c>
      <c r="F141" s="257" t="s">
        <v>130</v>
      </c>
      <c r="G141" s="255"/>
      <c r="H141" s="258">
        <v>8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127</v>
      </c>
      <c r="AU141" s="264" t="s">
        <v>81</v>
      </c>
      <c r="AV141" s="15" t="s">
        <v>125</v>
      </c>
      <c r="AW141" s="15" t="s">
        <v>33</v>
      </c>
      <c r="AX141" s="15" t="s">
        <v>79</v>
      </c>
      <c r="AY141" s="264" t="s">
        <v>118</v>
      </c>
    </row>
    <row r="142" spans="1:63" s="12" customFormat="1" ht="22.8" customHeight="1">
      <c r="A142" s="12"/>
      <c r="B142" s="203"/>
      <c r="C142" s="204"/>
      <c r="D142" s="205" t="s">
        <v>70</v>
      </c>
      <c r="E142" s="217" t="s">
        <v>81</v>
      </c>
      <c r="F142" s="217" t="s">
        <v>211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SUM(P143:P198)</f>
        <v>0</v>
      </c>
      <c r="Q142" s="211"/>
      <c r="R142" s="212">
        <f>SUM(R143:R198)</f>
        <v>22.37304261</v>
      </c>
      <c r="S142" s="211"/>
      <c r="T142" s="213">
        <f>SUM(T143:T198)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79</v>
      </c>
      <c r="AT142" s="215" t="s">
        <v>70</v>
      </c>
      <c r="AU142" s="215" t="s">
        <v>79</v>
      </c>
      <c r="AY142" s="214" t="s">
        <v>118</v>
      </c>
      <c r="BK142" s="216">
        <f>SUM(BK143:BK198)</f>
        <v>0</v>
      </c>
    </row>
    <row r="143" spans="1:65" s="2" customFormat="1" ht="16.5" customHeight="1">
      <c r="A143" s="39"/>
      <c r="B143" s="40"/>
      <c r="C143" s="219" t="s">
        <v>186</v>
      </c>
      <c r="D143" s="219" t="s">
        <v>120</v>
      </c>
      <c r="E143" s="220" t="s">
        <v>402</v>
      </c>
      <c r="F143" s="221" t="s">
        <v>403</v>
      </c>
      <c r="G143" s="222" t="s">
        <v>162</v>
      </c>
      <c r="H143" s="223">
        <v>5.508</v>
      </c>
      <c r="I143" s="224"/>
      <c r="J143" s="225">
        <f>ROUND(I143*H143,2)</f>
        <v>0</v>
      </c>
      <c r="K143" s="221" t="s">
        <v>124</v>
      </c>
      <c r="L143" s="45"/>
      <c r="M143" s="226" t="s">
        <v>19</v>
      </c>
      <c r="N143" s="227" t="s">
        <v>42</v>
      </c>
      <c r="O143" s="85"/>
      <c r="P143" s="228">
        <f>O143*H143</f>
        <v>0</v>
      </c>
      <c r="Q143" s="228">
        <v>2.16</v>
      </c>
      <c r="R143" s="228">
        <f>Q143*H143</f>
        <v>11.89728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125</v>
      </c>
      <c r="AT143" s="230" t="s">
        <v>120</v>
      </c>
      <c r="AU143" s="230" t="s">
        <v>81</v>
      </c>
      <c r="AY143" s="18" t="s">
        <v>118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79</v>
      </c>
      <c r="BK143" s="231">
        <f>ROUND(I143*H143,2)</f>
        <v>0</v>
      </c>
      <c r="BL143" s="18" t="s">
        <v>125</v>
      </c>
      <c r="BM143" s="230" t="s">
        <v>404</v>
      </c>
    </row>
    <row r="144" spans="1:51" s="14" customFormat="1" ht="12">
      <c r="A144" s="14"/>
      <c r="B144" s="243"/>
      <c r="C144" s="244"/>
      <c r="D144" s="234" t="s">
        <v>127</v>
      </c>
      <c r="E144" s="245" t="s">
        <v>19</v>
      </c>
      <c r="F144" s="246" t="s">
        <v>405</v>
      </c>
      <c r="G144" s="244"/>
      <c r="H144" s="247">
        <v>0.574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127</v>
      </c>
      <c r="AU144" s="253" t="s">
        <v>81</v>
      </c>
      <c r="AV144" s="14" t="s">
        <v>81</v>
      </c>
      <c r="AW144" s="14" t="s">
        <v>33</v>
      </c>
      <c r="AX144" s="14" t="s">
        <v>71</v>
      </c>
      <c r="AY144" s="253" t="s">
        <v>118</v>
      </c>
    </row>
    <row r="145" spans="1:51" s="14" customFormat="1" ht="12">
      <c r="A145" s="14"/>
      <c r="B145" s="243"/>
      <c r="C145" s="244"/>
      <c r="D145" s="234" t="s">
        <v>127</v>
      </c>
      <c r="E145" s="245" t="s">
        <v>19</v>
      </c>
      <c r="F145" s="246" t="s">
        <v>406</v>
      </c>
      <c r="G145" s="244"/>
      <c r="H145" s="247">
        <v>0.675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127</v>
      </c>
      <c r="AU145" s="253" t="s">
        <v>81</v>
      </c>
      <c r="AV145" s="14" t="s">
        <v>81</v>
      </c>
      <c r="AW145" s="14" t="s">
        <v>33</v>
      </c>
      <c r="AX145" s="14" t="s">
        <v>71</v>
      </c>
      <c r="AY145" s="253" t="s">
        <v>118</v>
      </c>
    </row>
    <row r="146" spans="1:51" s="14" customFormat="1" ht="12">
      <c r="A146" s="14"/>
      <c r="B146" s="243"/>
      <c r="C146" s="244"/>
      <c r="D146" s="234" t="s">
        <v>127</v>
      </c>
      <c r="E146" s="245" t="s">
        <v>19</v>
      </c>
      <c r="F146" s="246" t="s">
        <v>407</v>
      </c>
      <c r="G146" s="244"/>
      <c r="H146" s="247">
        <v>1.991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127</v>
      </c>
      <c r="AU146" s="253" t="s">
        <v>81</v>
      </c>
      <c r="AV146" s="14" t="s">
        <v>81</v>
      </c>
      <c r="AW146" s="14" t="s">
        <v>33</v>
      </c>
      <c r="AX146" s="14" t="s">
        <v>71</v>
      </c>
      <c r="AY146" s="253" t="s">
        <v>118</v>
      </c>
    </row>
    <row r="147" spans="1:51" s="14" customFormat="1" ht="12">
      <c r="A147" s="14"/>
      <c r="B147" s="243"/>
      <c r="C147" s="244"/>
      <c r="D147" s="234" t="s">
        <v>127</v>
      </c>
      <c r="E147" s="245" t="s">
        <v>19</v>
      </c>
      <c r="F147" s="246" t="s">
        <v>408</v>
      </c>
      <c r="G147" s="244"/>
      <c r="H147" s="247">
        <v>2.268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127</v>
      </c>
      <c r="AU147" s="253" t="s">
        <v>81</v>
      </c>
      <c r="AV147" s="14" t="s">
        <v>81</v>
      </c>
      <c r="AW147" s="14" t="s">
        <v>33</v>
      </c>
      <c r="AX147" s="14" t="s">
        <v>71</v>
      </c>
      <c r="AY147" s="253" t="s">
        <v>118</v>
      </c>
    </row>
    <row r="148" spans="1:51" s="15" customFormat="1" ht="12">
      <c r="A148" s="15"/>
      <c r="B148" s="254"/>
      <c r="C148" s="255"/>
      <c r="D148" s="234" t="s">
        <v>127</v>
      </c>
      <c r="E148" s="256" t="s">
        <v>19</v>
      </c>
      <c r="F148" s="257" t="s">
        <v>130</v>
      </c>
      <c r="G148" s="255"/>
      <c r="H148" s="258">
        <v>5.508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127</v>
      </c>
      <c r="AU148" s="264" t="s">
        <v>81</v>
      </c>
      <c r="AV148" s="15" t="s">
        <v>125</v>
      </c>
      <c r="AW148" s="15" t="s">
        <v>33</v>
      </c>
      <c r="AX148" s="15" t="s">
        <v>79</v>
      </c>
      <c r="AY148" s="264" t="s">
        <v>118</v>
      </c>
    </row>
    <row r="149" spans="1:65" s="2" customFormat="1" ht="16.5" customHeight="1">
      <c r="A149" s="39"/>
      <c r="B149" s="40"/>
      <c r="C149" s="219" t="s">
        <v>191</v>
      </c>
      <c r="D149" s="219" t="s">
        <v>120</v>
      </c>
      <c r="E149" s="220" t="s">
        <v>213</v>
      </c>
      <c r="F149" s="221" t="s">
        <v>214</v>
      </c>
      <c r="G149" s="222" t="s">
        <v>162</v>
      </c>
      <c r="H149" s="223">
        <v>0.402</v>
      </c>
      <c r="I149" s="224"/>
      <c r="J149" s="225">
        <f>ROUND(I149*H149,2)</f>
        <v>0</v>
      </c>
      <c r="K149" s="221" t="s">
        <v>124</v>
      </c>
      <c r="L149" s="45"/>
      <c r="M149" s="226" t="s">
        <v>19</v>
      </c>
      <c r="N149" s="227" t="s">
        <v>42</v>
      </c>
      <c r="O149" s="85"/>
      <c r="P149" s="228">
        <f>O149*H149</f>
        <v>0</v>
      </c>
      <c r="Q149" s="228">
        <v>1.98</v>
      </c>
      <c r="R149" s="228">
        <f>Q149*H149</f>
        <v>0.79596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125</v>
      </c>
      <c r="AT149" s="230" t="s">
        <v>120</v>
      </c>
      <c r="AU149" s="230" t="s">
        <v>81</v>
      </c>
      <c r="AY149" s="18" t="s">
        <v>118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79</v>
      </c>
      <c r="BK149" s="231">
        <f>ROUND(I149*H149,2)</f>
        <v>0</v>
      </c>
      <c r="BL149" s="18" t="s">
        <v>125</v>
      </c>
      <c r="BM149" s="230" t="s">
        <v>409</v>
      </c>
    </row>
    <row r="150" spans="1:51" s="13" customFormat="1" ht="12">
      <c r="A150" s="13"/>
      <c r="B150" s="232"/>
      <c r="C150" s="233"/>
      <c r="D150" s="234" t="s">
        <v>127</v>
      </c>
      <c r="E150" s="235" t="s">
        <v>19</v>
      </c>
      <c r="F150" s="236" t="s">
        <v>383</v>
      </c>
      <c r="G150" s="233"/>
      <c r="H150" s="235" t="s">
        <v>19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127</v>
      </c>
      <c r="AU150" s="242" t="s">
        <v>81</v>
      </c>
      <c r="AV150" s="13" t="s">
        <v>79</v>
      </c>
      <c r="AW150" s="13" t="s">
        <v>33</v>
      </c>
      <c r="AX150" s="13" t="s">
        <v>71</v>
      </c>
      <c r="AY150" s="242" t="s">
        <v>118</v>
      </c>
    </row>
    <row r="151" spans="1:51" s="14" customFormat="1" ht="12">
      <c r="A151" s="14"/>
      <c r="B151" s="243"/>
      <c r="C151" s="244"/>
      <c r="D151" s="234" t="s">
        <v>127</v>
      </c>
      <c r="E151" s="245" t="s">
        <v>19</v>
      </c>
      <c r="F151" s="246" t="s">
        <v>410</v>
      </c>
      <c r="G151" s="244"/>
      <c r="H151" s="247">
        <v>0.1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127</v>
      </c>
      <c r="AU151" s="253" t="s">
        <v>81</v>
      </c>
      <c r="AV151" s="14" t="s">
        <v>81</v>
      </c>
      <c r="AW151" s="14" t="s">
        <v>33</v>
      </c>
      <c r="AX151" s="14" t="s">
        <v>71</v>
      </c>
      <c r="AY151" s="253" t="s">
        <v>118</v>
      </c>
    </row>
    <row r="152" spans="1:51" s="14" customFormat="1" ht="12">
      <c r="A152" s="14"/>
      <c r="B152" s="243"/>
      <c r="C152" s="244"/>
      <c r="D152" s="234" t="s">
        <v>127</v>
      </c>
      <c r="E152" s="245" t="s">
        <v>19</v>
      </c>
      <c r="F152" s="246" t="s">
        <v>411</v>
      </c>
      <c r="G152" s="244"/>
      <c r="H152" s="247">
        <v>0.03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127</v>
      </c>
      <c r="AU152" s="253" t="s">
        <v>81</v>
      </c>
      <c r="AV152" s="14" t="s">
        <v>81</v>
      </c>
      <c r="AW152" s="14" t="s">
        <v>33</v>
      </c>
      <c r="AX152" s="14" t="s">
        <v>71</v>
      </c>
      <c r="AY152" s="253" t="s">
        <v>118</v>
      </c>
    </row>
    <row r="153" spans="1:51" s="14" customFormat="1" ht="12">
      <c r="A153" s="14"/>
      <c r="B153" s="243"/>
      <c r="C153" s="244"/>
      <c r="D153" s="234" t="s">
        <v>127</v>
      </c>
      <c r="E153" s="245" t="s">
        <v>19</v>
      </c>
      <c r="F153" s="246" t="s">
        <v>411</v>
      </c>
      <c r="G153" s="244"/>
      <c r="H153" s="247">
        <v>0.03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127</v>
      </c>
      <c r="AU153" s="253" t="s">
        <v>81</v>
      </c>
      <c r="AV153" s="14" t="s">
        <v>81</v>
      </c>
      <c r="AW153" s="14" t="s">
        <v>33</v>
      </c>
      <c r="AX153" s="14" t="s">
        <v>71</v>
      </c>
      <c r="AY153" s="253" t="s">
        <v>118</v>
      </c>
    </row>
    <row r="154" spans="1:51" s="14" customFormat="1" ht="12">
      <c r="A154" s="14"/>
      <c r="B154" s="243"/>
      <c r="C154" s="244"/>
      <c r="D154" s="234" t="s">
        <v>127</v>
      </c>
      <c r="E154" s="245" t="s">
        <v>19</v>
      </c>
      <c r="F154" s="246" t="s">
        <v>411</v>
      </c>
      <c r="G154" s="244"/>
      <c r="H154" s="247">
        <v>0.03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127</v>
      </c>
      <c r="AU154" s="253" t="s">
        <v>81</v>
      </c>
      <c r="AV154" s="14" t="s">
        <v>81</v>
      </c>
      <c r="AW154" s="14" t="s">
        <v>33</v>
      </c>
      <c r="AX154" s="14" t="s">
        <v>71</v>
      </c>
      <c r="AY154" s="253" t="s">
        <v>118</v>
      </c>
    </row>
    <row r="155" spans="1:51" s="14" customFormat="1" ht="12">
      <c r="A155" s="14"/>
      <c r="B155" s="243"/>
      <c r="C155" s="244"/>
      <c r="D155" s="234" t="s">
        <v>127</v>
      </c>
      <c r="E155" s="245" t="s">
        <v>19</v>
      </c>
      <c r="F155" s="246" t="s">
        <v>412</v>
      </c>
      <c r="G155" s="244"/>
      <c r="H155" s="247">
        <v>0.094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127</v>
      </c>
      <c r="AU155" s="253" t="s">
        <v>81</v>
      </c>
      <c r="AV155" s="14" t="s">
        <v>81</v>
      </c>
      <c r="AW155" s="14" t="s">
        <v>33</v>
      </c>
      <c r="AX155" s="14" t="s">
        <v>71</v>
      </c>
      <c r="AY155" s="253" t="s">
        <v>118</v>
      </c>
    </row>
    <row r="156" spans="1:51" s="14" customFormat="1" ht="12">
      <c r="A156" s="14"/>
      <c r="B156" s="243"/>
      <c r="C156" s="244"/>
      <c r="D156" s="234" t="s">
        <v>127</v>
      </c>
      <c r="E156" s="245" t="s">
        <v>19</v>
      </c>
      <c r="F156" s="246" t="s">
        <v>413</v>
      </c>
      <c r="G156" s="244"/>
      <c r="H156" s="247">
        <v>0.06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127</v>
      </c>
      <c r="AU156" s="253" t="s">
        <v>81</v>
      </c>
      <c r="AV156" s="14" t="s">
        <v>81</v>
      </c>
      <c r="AW156" s="14" t="s">
        <v>33</v>
      </c>
      <c r="AX156" s="14" t="s">
        <v>71</v>
      </c>
      <c r="AY156" s="253" t="s">
        <v>118</v>
      </c>
    </row>
    <row r="157" spans="1:51" s="14" customFormat="1" ht="12">
      <c r="A157" s="14"/>
      <c r="B157" s="243"/>
      <c r="C157" s="244"/>
      <c r="D157" s="234" t="s">
        <v>127</v>
      </c>
      <c r="E157" s="245" t="s">
        <v>19</v>
      </c>
      <c r="F157" s="246" t="s">
        <v>411</v>
      </c>
      <c r="G157" s="244"/>
      <c r="H157" s="247">
        <v>0.03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127</v>
      </c>
      <c r="AU157" s="253" t="s">
        <v>81</v>
      </c>
      <c r="AV157" s="14" t="s">
        <v>81</v>
      </c>
      <c r="AW157" s="14" t="s">
        <v>33</v>
      </c>
      <c r="AX157" s="14" t="s">
        <v>71</v>
      </c>
      <c r="AY157" s="253" t="s">
        <v>118</v>
      </c>
    </row>
    <row r="158" spans="1:51" s="14" customFormat="1" ht="12">
      <c r="A158" s="14"/>
      <c r="B158" s="243"/>
      <c r="C158" s="244"/>
      <c r="D158" s="234" t="s">
        <v>127</v>
      </c>
      <c r="E158" s="245" t="s">
        <v>19</v>
      </c>
      <c r="F158" s="246" t="s">
        <v>414</v>
      </c>
      <c r="G158" s="244"/>
      <c r="H158" s="247">
        <v>0.028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127</v>
      </c>
      <c r="AU158" s="253" t="s">
        <v>81</v>
      </c>
      <c r="AV158" s="14" t="s">
        <v>81</v>
      </c>
      <c r="AW158" s="14" t="s">
        <v>33</v>
      </c>
      <c r="AX158" s="14" t="s">
        <v>71</v>
      </c>
      <c r="AY158" s="253" t="s">
        <v>118</v>
      </c>
    </row>
    <row r="159" spans="1:51" s="15" customFormat="1" ht="12">
      <c r="A159" s="15"/>
      <c r="B159" s="254"/>
      <c r="C159" s="255"/>
      <c r="D159" s="234" t="s">
        <v>127</v>
      </c>
      <c r="E159" s="256" t="s">
        <v>19</v>
      </c>
      <c r="F159" s="257" t="s">
        <v>130</v>
      </c>
      <c r="G159" s="255"/>
      <c r="H159" s="258">
        <v>0.402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4" t="s">
        <v>127</v>
      </c>
      <c r="AU159" s="264" t="s">
        <v>81</v>
      </c>
      <c r="AV159" s="15" t="s">
        <v>125</v>
      </c>
      <c r="AW159" s="15" t="s">
        <v>33</v>
      </c>
      <c r="AX159" s="15" t="s">
        <v>79</v>
      </c>
      <c r="AY159" s="264" t="s">
        <v>118</v>
      </c>
    </row>
    <row r="160" spans="1:65" s="2" customFormat="1" ht="16.5" customHeight="1">
      <c r="A160" s="39"/>
      <c r="B160" s="40"/>
      <c r="C160" s="219" t="s">
        <v>197</v>
      </c>
      <c r="D160" s="219" t="s">
        <v>120</v>
      </c>
      <c r="E160" s="220" t="s">
        <v>218</v>
      </c>
      <c r="F160" s="221" t="s">
        <v>219</v>
      </c>
      <c r="G160" s="222" t="s">
        <v>162</v>
      </c>
      <c r="H160" s="223">
        <v>3.936</v>
      </c>
      <c r="I160" s="224"/>
      <c r="J160" s="225">
        <f>ROUND(I160*H160,2)</f>
        <v>0</v>
      </c>
      <c r="K160" s="221" t="s">
        <v>124</v>
      </c>
      <c r="L160" s="45"/>
      <c r="M160" s="226" t="s">
        <v>19</v>
      </c>
      <c r="N160" s="227" t="s">
        <v>42</v>
      </c>
      <c r="O160" s="85"/>
      <c r="P160" s="228">
        <f>O160*H160</f>
        <v>0</v>
      </c>
      <c r="Q160" s="228">
        <v>2.45329</v>
      </c>
      <c r="R160" s="228">
        <f>Q160*H160</f>
        <v>9.65614944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125</v>
      </c>
      <c r="AT160" s="230" t="s">
        <v>120</v>
      </c>
      <c r="AU160" s="230" t="s">
        <v>81</v>
      </c>
      <c r="AY160" s="18" t="s">
        <v>118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79</v>
      </c>
      <c r="BK160" s="231">
        <f>ROUND(I160*H160,2)</f>
        <v>0</v>
      </c>
      <c r="BL160" s="18" t="s">
        <v>125</v>
      </c>
      <c r="BM160" s="230" t="s">
        <v>415</v>
      </c>
    </row>
    <row r="161" spans="1:51" s="13" customFormat="1" ht="12">
      <c r="A161" s="13"/>
      <c r="B161" s="232"/>
      <c r="C161" s="233"/>
      <c r="D161" s="234" t="s">
        <v>127</v>
      </c>
      <c r="E161" s="235" t="s">
        <v>19</v>
      </c>
      <c r="F161" s="236" t="s">
        <v>383</v>
      </c>
      <c r="G161" s="233"/>
      <c r="H161" s="235" t="s">
        <v>19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127</v>
      </c>
      <c r="AU161" s="242" t="s">
        <v>81</v>
      </c>
      <c r="AV161" s="13" t="s">
        <v>79</v>
      </c>
      <c r="AW161" s="13" t="s">
        <v>33</v>
      </c>
      <c r="AX161" s="13" t="s">
        <v>71</v>
      </c>
      <c r="AY161" s="242" t="s">
        <v>118</v>
      </c>
    </row>
    <row r="162" spans="1:51" s="14" customFormat="1" ht="12">
      <c r="A162" s="14"/>
      <c r="B162" s="243"/>
      <c r="C162" s="244"/>
      <c r="D162" s="234" t="s">
        <v>127</v>
      </c>
      <c r="E162" s="245" t="s">
        <v>19</v>
      </c>
      <c r="F162" s="246" t="s">
        <v>416</v>
      </c>
      <c r="G162" s="244"/>
      <c r="H162" s="247">
        <v>0.828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127</v>
      </c>
      <c r="AU162" s="253" t="s">
        <v>81</v>
      </c>
      <c r="AV162" s="14" t="s">
        <v>81</v>
      </c>
      <c r="AW162" s="14" t="s">
        <v>33</v>
      </c>
      <c r="AX162" s="14" t="s">
        <v>71</v>
      </c>
      <c r="AY162" s="253" t="s">
        <v>118</v>
      </c>
    </row>
    <row r="163" spans="1:51" s="14" customFormat="1" ht="12">
      <c r="A163" s="14"/>
      <c r="B163" s="243"/>
      <c r="C163" s="244"/>
      <c r="D163" s="234" t="s">
        <v>127</v>
      </c>
      <c r="E163" s="245" t="s">
        <v>19</v>
      </c>
      <c r="F163" s="246" t="s">
        <v>417</v>
      </c>
      <c r="G163" s="244"/>
      <c r="H163" s="247">
        <v>0.248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127</v>
      </c>
      <c r="AU163" s="253" t="s">
        <v>81</v>
      </c>
      <c r="AV163" s="14" t="s">
        <v>81</v>
      </c>
      <c r="AW163" s="14" t="s">
        <v>33</v>
      </c>
      <c r="AX163" s="14" t="s">
        <v>71</v>
      </c>
      <c r="AY163" s="253" t="s">
        <v>118</v>
      </c>
    </row>
    <row r="164" spans="1:51" s="14" customFormat="1" ht="12">
      <c r="A164" s="14"/>
      <c r="B164" s="243"/>
      <c r="C164" s="244"/>
      <c r="D164" s="234" t="s">
        <v>127</v>
      </c>
      <c r="E164" s="245" t="s">
        <v>19</v>
      </c>
      <c r="F164" s="246" t="s">
        <v>417</v>
      </c>
      <c r="G164" s="244"/>
      <c r="H164" s="247">
        <v>0.248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127</v>
      </c>
      <c r="AU164" s="253" t="s">
        <v>81</v>
      </c>
      <c r="AV164" s="14" t="s">
        <v>81</v>
      </c>
      <c r="AW164" s="14" t="s">
        <v>33</v>
      </c>
      <c r="AX164" s="14" t="s">
        <v>71</v>
      </c>
      <c r="AY164" s="253" t="s">
        <v>118</v>
      </c>
    </row>
    <row r="165" spans="1:51" s="14" customFormat="1" ht="12">
      <c r="A165" s="14"/>
      <c r="B165" s="243"/>
      <c r="C165" s="244"/>
      <c r="D165" s="234" t="s">
        <v>127</v>
      </c>
      <c r="E165" s="245" t="s">
        <v>19</v>
      </c>
      <c r="F165" s="246" t="s">
        <v>417</v>
      </c>
      <c r="G165" s="244"/>
      <c r="H165" s="247">
        <v>0.248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127</v>
      </c>
      <c r="AU165" s="253" t="s">
        <v>81</v>
      </c>
      <c r="AV165" s="14" t="s">
        <v>81</v>
      </c>
      <c r="AW165" s="14" t="s">
        <v>33</v>
      </c>
      <c r="AX165" s="14" t="s">
        <v>71</v>
      </c>
      <c r="AY165" s="253" t="s">
        <v>118</v>
      </c>
    </row>
    <row r="166" spans="1:51" s="14" customFormat="1" ht="12">
      <c r="A166" s="14"/>
      <c r="B166" s="243"/>
      <c r="C166" s="244"/>
      <c r="D166" s="234" t="s">
        <v>127</v>
      </c>
      <c r="E166" s="245" t="s">
        <v>19</v>
      </c>
      <c r="F166" s="246" t="s">
        <v>418</v>
      </c>
      <c r="G166" s="244"/>
      <c r="H166" s="247">
        <v>0.778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127</v>
      </c>
      <c r="AU166" s="253" t="s">
        <v>81</v>
      </c>
      <c r="AV166" s="14" t="s">
        <v>81</v>
      </c>
      <c r="AW166" s="14" t="s">
        <v>33</v>
      </c>
      <c r="AX166" s="14" t="s">
        <v>71</v>
      </c>
      <c r="AY166" s="253" t="s">
        <v>118</v>
      </c>
    </row>
    <row r="167" spans="1:51" s="14" customFormat="1" ht="12">
      <c r="A167" s="14"/>
      <c r="B167" s="243"/>
      <c r="C167" s="244"/>
      <c r="D167" s="234" t="s">
        <v>127</v>
      </c>
      <c r="E167" s="245" t="s">
        <v>19</v>
      </c>
      <c r="F167" s="246" t="s">
        <v>419</v>
      </c>
      <c r="G167" s="244"/>
      <c r="H167" s="247">
        <v>0.497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127</v>
      </c>
      <c r="AU167" s="253" t="s">
        <v>81</v>
      </c>
      <c r="AV167" s="14" t="s">
        <v>81</v>
      </c>
      <c r="AW167" s="14" t="s">
        <v>33</v>
      </c>
      <c r="AX167" s="14" t="s">
        <v>71</v>
      </c>
      <c r="AY167" s="253" t="s">
        <v>118</v>
      </c>
    </row>
    <row r="168" spans="1:51" s="14" customFormat="1" ht="12">
      <c r="A168" s="14"/>
      <c r="B168" s="243"/>
      <c r="C168" s="244"/>
      <c r="D168" s="234" t="s">
        <v>127</v>
      </c>
      <c r="E168" s="245" t="s">
        <v>19</v>
      </c>
      <c r="F168" s="246" t="s">
        <v>417</v>
      </c>
      <c r="G168" s="244"/>
      <c r="H168" s="247">
        <v>0.248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127</v>
      </c>
      <c r="AU168" s="253" t="s">
        <v>81</v>
      </c>
      <c r="AV168" s="14" t="s">
        <v>81</v>
      </c>
      <c r="AW168" s="14" t="s">
        <v>33</v>
      </c>
      <c r="AX168" s="14" t="s">
        <v>71</v>
      </c>
      <c r="AY168" s="253" t="s">
        <v>118</v>
      </c>
    </row>
    <row r="169" spans="1:51" s="14" customFormat="1" ht="12">
      <c r="A169" s="14"/>
      <c r="B169" s="243"/>
      <c r="C169" s="244"/>
      <c r="D169" s="234" t="s">
        <v>127</v>
      </c>
      <c r="E169" s="245" t="s">
        <v>19</v>
      </c>
      <c r="F169" s="246" t="s">
        <v>420</v>
      </c>
      <c r="G169" s="244"/>
      <c r="H169" s="247">
        <v>0.232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127</v>
      </c>
      <c r="AU169" s="253" t="s">
        <v>81</v>
      </c>
      <c r="AV169" s="14" t="s">
        <v>81</v>
      </c>
      <c r="AW169" s="14" t="s">
        <v>33</v>
      </c>
      <c r="AX169" s="14" t="s">
        <v>71</v>
      </c>
      <c r="AY169" s="253" t="s">
        <v>118</v>
      </c>
    </row>
    <row r="170" spans="1:51" s="14" customFormat="1" ht="12">
      <c r="A170" s="14"/>
      <c r="B170" s="243"/>
      <c r="C170" s="244"/>
      <c r="D170" s="234" t="s">
        <v>127</v>
      </c>
      <c r="E170" s="245" t="s">
        <v>19</v>
      </c>
      <c r="F170" s="246" t="s">
        <v>421</v>
      </c>
      <c r="G170" s="244"/>
      <c r="H170" s="247">
        <v>0.077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127</v>
      </c>
      <c r="AU170" s="253" t="s">
        <v>81</v>
      </c>
      <c r="AV170" s="14" t="s">
        <v>81</v>
      </c>
      <c r="AW170" s="14" t="s">
        <v>33</v>
      </c>
      <c r="AX170" s="14" t="s">
        <v>71</v>
      </c>
      <c r="AY170" s="253" t="s">
        <v>118</v>
      </c>
    </row>
    <row r="171" spans="1:51" s="14" customFormat="1" ht="12">
      <c r="A171" s="14"/>
      <c r="B171" s="243"/>
      <c r="C171" s="244"/>
      <c r="D171" s="234" t="s">
        <v>127</v>
      </c>
      <c r="E171" s="245" t="s">
        <v>19</v>
      </c>
      <c r="F171" s="246" t="s">
        <v>421</v>
      </c>
      <c r="G171" s="244"/>
      <c r="H171" s="247">
        <v>0.077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127</v>
      </c>
      <c r="AU171" s="253" t="s">
        <v>81</v>
      </c>
      <c r="AV171" s="14" t="s">
        <v>81</v>
      </c>
      <c r="AW171" s="14" t="s">
        <v>33</v>
      </c>
      <c r="AX171" s="14" t="s">
        <v>71</v>
      </c>
      <c r="AY171" s="253" t="s">
        <v>118</v>
      </c>
    </row>
    <row r="172" spans="1:51" s="14" customFormat="1" ht="12">
      <c r="A172" s="14"/>
      <c r="B172" s="243"/>
      <c r="C172" s="244"/>
      <c r="D172" s="234" t="s">
        <v>127</v>
      </c>
      <c r="E172" s="245" t="s">
        <v>19</v>
      </c>
      <c r="F172" s="246" t="s">
        <v>422</v>
      </c>
      <c r="G172" s="244"/>
      <c r="H172" s="247">
        <v>0.189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127</v>
      </c>
      <c r="AU172" s="253" t="s">
        <v>81</v>
      </c>
      <c r="AV172" s="14" t="s">
        <v>81</v>
      </c>
      <c r="AW172" s="14" t="s">
        <v>33</v>
      </c>
      <c r="AX172" s="14" t="s">
        <v>71</v>
      </c>
      <c r="AY172" s="253" t="s">
        <v>118</v>
      </c>
    </row>
    <row r="173" spans="1:51" s="14" customFormat="1" ht="12">
      <c r="A173" s="14"/>
      <c r="B173" s="243"/>
      <c r="C173" s="244"/>
      <c r="D173" s="234" t="s">
        <v>127</v>
      </c>
      <c r="E173" s="245" t="s">
        <v>19</v>
      </c>
      <c r="F173" s="246" t="s">
        <v>423</v>
      </c>
      <c r="G173" s="244"/>
      <c r="H173" s="247">
        <v>0.266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127</v>
      </c>
      <c r="AU173" s="253" t="s">
        <v>81</v>
      </c>
      <c r="AV173" s="14" t="s">
        <v>81</v>
      </c>
      <c r="AW173" s="14" t="s">
        <v>33</v>
      </c>
      <c r="AX173" s="14" t="s">
        <v>71</v>
      </c>
      <c r="AY173" s="253" t="s">
        <v>118</v>
      </c>
    </row>
    <row r="174" spans="1:51" s="15" customFormat="1" ht="12">
      <c r="A174" s="15"/>
      <c r="B174" s="254"/>
      <c r="C174" s="255"/>
      <c r="D174" s="234" t="s">
        <v>127</v>
      </c>
      <c r="E174" s="256" t="s">
        <v>19</v>
      </c>
      <c r="F174" s="257" t="s">
        <v>130</v>
      </c>
      <c r="G174" s="255"/>
      <c r="H174" s="258">
        <v>3.936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4" t="s">
        <v>127</v>
      </c>
      <c r="AU174" s="264" t="s">
        <v>81</v>
      </c>
      <c r="AV174" s="15" t="s">
        <v>125</v>
      </c>
      <c r="AW174" s="15" t="s">
        <v>33</v>
      </c>
      <c r="AX174" s="15" t="s">
        <v>79</v>
      </c>
      <c r="AY174" s="264" t="s">
        <v>118</v>
      </c>
    </row>
    <row r="175" spans="1:65" s="2" customFormat="1" ht="16.5" customHeight="1">
      <c r="A175" s="39"/>
      <c r="B175" s="40"/>
      <c r="C175" s="219" t="s">
        <v>8</v>
      </c>
      <c r="D175" s="219" t="s">
        <v>120</v>
      </c>
      <c r="E175" s="220" t="s">
        <v>424</v>
      </c>
      <c r="F175" s="221" t="s">
        <v>425</v>
      </c>
      <c r="G175" s="222" t="s">
        <v>123</v>
      </c>
      <c r="H175" s="223">
        <v>8.793</v>
      </c>
      <c r="I175" s="224"/>
      <c r="J175" s="225">
        <f>ROUND(I175*H175,2)</f>
        <v>0</v>
      </c>
      <c r="K175" s="221" t="s">
        <v>124</v>
      </c>
      <c r="L175" s="45"/>
      <c r="M175" s="226" t="s">
        <v>19</v>
      </c>
      <c r="N175" s="227" t="s">
        <v>42</v>
      </c>
      <c r="O175" s="85"/>
      <c r="P175" s="228">
        <f>O175*H175</f>
        <v>0</v>
      </c>
      <c r="Q175" s="228">
        <v>0.00269</v>
      </c>
      <c r="R175" s="228">
        <f>Q175*H175</f>
        <v>0.023653169999999998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125</v>
      </c>
      <c r="AT175" s="230" t="s">
        <v>120</v>
      </c>
      <c r="AU175" s="230" t="s">
        <v>81</v>
      </c>
      <c r="AY175" s="18" t="s">
        <v>118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79</v>
      </c>
      <c r="BK175" s="231">
        <f>ROUND(I175*H175,2)</f>
        <v>0</v>
      </c>
      <c r="BL175" s="18" t="s">
        <v>125</v>
      </c>
      <c r="BM175" s="230" t="s">
        <v>426</v>
      </c>
    </row>
    <row r="176" spans="1:51" s="14" customFormat="1" ht="12">
      <c r="A176" s="14"/>
      <c r="B176" s="243"/>
      <c r="C176" s="244"/>
      <c r="D176" s="234" t="s">
        <v>127</v>
      </c>
      <c r="E176" s="245" t="s">
        <v>19</v>
      </c>
      <c r="F176" s="246" t="s">
        <v>427</v>
      </c>
      <c r="G176" s="244"/>
      <c r="H176" s="247">
        <v>0.383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127</v>
      </c>
      <c r="AU176" s="253" t="s">
        <v>81</v>
      </c>
      <c r="AV176" s="14" t="s">
        <v>81</v>
      </c>
      <c r="AW176" s="14" t="s">
        <v>33</v>
      </c>
      <c r="AX176" s="14" t="s">
        <v>71</v>
      </c>
      <c r="AY176" s="253" t="s">
        <v>118</v>
      </c>
    </row>
    <row r="177" spans="1:51" s="14" customFormat="1" ht="12">
      <c r="A177" s="14"/>
      <c r="B177" s="243"/>
      <c r="C177" s="244"/>
      <c r="D177" s="234" t="s">
        <v>127</v>
      </c>
      <c r="E177" s="245" t="s">
        <v>19</v>
      </c>
      <c r="F177" s="246" t="s">
        <v>427</v>
      </c>
      <c r="G177" s="244"/>
      <c r="H177" s="247">
        <v>0.383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127</v>
      </c>
      <c r="AU177" s="253" t="s">
        <v>81</v>
      </c>
      <c r="AV177" s="14" t="s">
        <v>81</v>
      </c>
      <c r="AW177" s="14" t="s">
        <v>33</v>
      </c>
      <c r="AX177" s="14" t="s">
        <v>71</v>
      </c>
      <c r="AY177" s="253" t="s">
        <v>118</v>
      </c>
    </row>
    <row r="178" spans="1:51" s="14" customFormat="1" ht="12">
      <c r="A178" s="14"/>
      <c r="B178" s="243"/>
      <c r="C178" s="244"/>
      <c r="D178" s="234" t="s">
        <v>127</v>
      </c>
      <c r="E178" s="245" t="s">
        <v>19</v>
      </c>
      <c r="F178" s="246" t="s">
        <v>428</v>
      </c>
      <c r="G178" s="244"/>
      <c r="H178" s="247">
        <v>0.765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127</v>
      </c>
      <c r="AU178" s="253" t="s">
        <v>81</v>
      </c>
      <c r="AV178" s="14" t="s">
        <v>81</v>
      </c>
      <c r="AW178" s="14" t="s">
        <v>33</v>
      </c>
      <c r="AX178" s="14" t="s">
        <v>71</v>
      </c>
      <c r="AY178" s="253" t="s">
        <v>118</v>
      </c>
    </row>
    <row r="179" spans="1:51" s="14" customFormat="1" ht="12">
      <c r="A179" s="14"/>
      <c r="B179" s="243"/>
      <c r="C179" s="244"/>
      <c r="D179" s="234" t="s">
        <v>127</v>
      </c>
      <c r="E179" s="245" t="s">
        <v>19</v>
      </c>
      <c r="F179" s="246" t="s">
        <v>429</v>
      </c>
      <c r="G179" s="244"/>
      <c r="H179" s="247">
        <v>0.801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127</v>
      </c>
      <c r="AU179" s="253" t="s">
        <v>81</v>
      </c>
      <c r="AV179" s="14" t="s">
        <v>81</v>
      </c>
      <c r="AW179" s="14" t="s">
        <v>33</v>
      </c>
      <c r="AX179" s="14" t="s">
        <v>71</v>
      </c>
      <c r="AY179" s="253" t="s">
        <v>118</v>
      </c>
    </row>
    <row r="180" spans="1:51" s="14" customFormat="1" ht="12">
      <c r="A180" s="14"/>
      <c r="B180" s="243"/>
      <c r="C180" s="244"/>
      <c r="D180" s="234" t="s">
        <v>127</v>
      </c>
      <c r="E180" s="245" t="s">
        <v>19</v>
      </c>
      <c r="F180" s="246" t="s">
        <v>428</v>
      </c>
      <c r="G180" s="244"/>
      <c r="H180" s="247">
        <v>0.765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127</v>
      </c>
      <c r="AU180" s="253" t="s">
        <v>81</v>
      </c>
      <c r="AV180" s="14" t="s">
        <v>81</v>
      </c>
      <c r="AW180" s="14" t="s">
        <v>33</v>
      </c>
      <c r="AX180" s="14" t="s">
        <v>71</v>
      </c>
      <c r="AY180" s="253" t="s">
        <v>118</v>
      </c>
    </row>
    <row r="181" spans="1:51" s="14" customFormat="1" ht="12">
      <c r="A181" s="14"/>
      <c r="B181" s="243"/>
      <c r="C181" s="244"/>
      <c r="D181" s="234" t="s">
        <v>127</v>
      </c>
      <c r="E181" s="245" t="s">
        <v>19</v>
      </c>
      <c r="F181" s="246" t="s">
        <v>430</v>
      </c>
      <c r="G181" s="244"/>
      <c r="H181" s="247">
        <v>1.239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127</v>
      </c>
      <c r="AU181" s="253" t="s">
        <v>81</v>
      </c>
      <c r="AV181" s="14" t="s">
        <v>81</v>
      </c>
      <c r="AW181" s="14" t="s">
        <v>33</v>
      </c>
      <c r="AX181" s="14" t="s">
        <v>71</v>
      </c>
      <c r="AY181" s="253" t="s">
        <v>118</v>
      </c>
    </row>
    <row r="182" spans="1:51" s="14" customFormat="1" ht="12">
      <c r="A182" s="14"/>
      <c r="B182" s="243"/>
      <c r="C182" s="244"/>
      <c r="D182" s="234" t="s">
        <v>127</v>
      </c>
      <c r="E182" s="245" t="s">
        <v>19</v>
      </c>
      <c r="F182" s="246" t="s">
        <v>430</v>
      </c>
      <c r="G182" s="244"/>
      <c r="H182" s="247">
        <v>1.239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127</v>
      </c>
      <c r="AU182" s="253" t="s">
        <v>81</v>
      </c>
      <c r="AV182" s="14" t="s">
        <v>81</v>
      </c>
      <c r="AW182" s="14" t="s">
        <v>33</v>
      </c>
      <c r="AX182" s="14" t="s">
        <v>71</v>
      </c>
      <c r="AY182" s="253" t="s">
        <v>118</v>
      </c>
    </row>
    <row r="183" spans="1:51" s="14" customFormat="1" ht="12">
      <c r="A183" s="14"/>
      <c r="B183" s="243"/>
      <c r="C183" s="244"/>
      <c r="D183" s="234" t="s">
        <v>127</v>
      </c>
      <c r="E183" s="245" t="s">
        <v>19</v>
      </c>
      <c r="F183" s="246" t="s">
        <v>431</v>
      </c>
      <c r="G183" s="244"/>
      <c r="H183" s="247">
        <v>0.945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127</v>
      </c>
      <c r="AU183" s="253" t="s">
        <v>81</v>
      </c>
      <c r="AV183" s="14" t="s">
        <v>81</v>
      </c>
      <c r="AW183" s="14" t="s">
        <v>33</v>
      </c>
      <c r="AX183" s="14" t="s">
        <v>71</v>
      </c>
      <c r="AY183" s="253" t="s">
        <v>118</v>
      </c>
    </row>
    <row r="184" spans="1:51" s="14" customFormat="1" ht="12">
      <c r="A184" s="14"/>
      <c r="B184" s="243"/>
      <c r="C184" s="244"/>
      <c r="D184" s="234" t="s">
        <v>127</v>
      </c>
      <c r="E184" s="245" t="s">
        <v>19</v>
      </c>
      <c r="F184" s="246" t="s">
        <v>432</v>
      </c>
      <c r="G184" s="244"/>
      <c r="H184" s="247">
        <v>0.383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127</v>
      </c>
      <c r="AU184" s="253" t="s">
        <v>81</v>
      </c>
      <c r="AV184" s="14" t="s">
        <v>81</v>
      </c>
      <c r="AW184" s="14" t="s">
        <v>33</v>
      </c>
      <c r="AX184" s="14" t="s">
        <v>71</v>
      </c>
      <c r="AY184" s="253" t="s">
        <v>118</v>
      </c>
    </row>
    <row r="185" spans="1:51" s="14" customFormat="1" ht="12">
      <c r="A185" s="14"/>
      <c r="B185" s="243"/>
      <c r="C185" s="244"/>
      <c r="D185" s="234" t="s">
        <v>127</v>
      </c>
      <c r="E185" s="245" t="s">
        <v>19</v>
      </c>
      <c r="F185" s="246" t="s">
        <v>433</v>
      </c>
      <c r="G185" s="244"/>
      <c r="H185" s="247">
        <v>1.89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127</v>
      </c>
      <c r="AU185" s="253" t="s">
        <v>81</v>
      </c>
      <c r="AV185" s="14" t="s">
        <v>81</v>
      </c>
      <c r="AW185" s="14" t="s">
        <v>33</v>
      </c>
      <c r="AX185" s="14" t="s">
        <v>71</v>
      </c>
      <c r="AY185" s="253" t="s">
        <v>118</v>
      </c>
    </row>
    <row r="186" spans="1:51" s="15" customFormat="1" ht="12">
      <c r="A186" s="15"/>
      <c r="B186" s="254"/>
      <c r="C186" s="255"/>
      <c r="D186" s="234" t="s">
        <v>127</v>
      </c>
      <c r="E186" s="256" t="s">
        <v>19</v>
      </c>
      <c r="F186" s="257" t="s">
        <v>130</v>
      </c>
      <c r="G186" s="255"/>
      <c r="H186" s="258">
        <v>8.793000000000001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4" t="s">
        <v>127</v>
      </c>
      <c r="AU186" s="264" t="s">
        <v>81</v>
      </c>
      <c r="AV186" s="15" t="s">
        <v>125</v>
      </c>
      <c r="AW186" s="15" t="s">
        <v>33</v>
      </c>
      <c r="AX186" s="15" t="s">
        <v>79</v>
      </c>
      <c r="AY186" s="264" t="s">
        <v>118</v>
      </c>
    </row>
    <row r="187" spans="1:65" s="2" customFormat="1" ht="16.5" customHeight="1">
      <c r="A187" s="39"/>
      <c r="B187" s="40"/>
      <c r="C187" s="219" t="s">
        <v>206</v>
      </c>
      <c r="D187" s="219" t="s">
        <v>120</v>
      </c>
      <c r="E187" s="220" t="s">
        <v>434</v>
      </c>
      <c r="F187" s="221" t="s">
        <v>435</v>
      </c>
      <c r="G187" s="222" t="s">
        <v>123</v>
      </c>
      <c r="H187" s="223">
        <v>8.793</v>
      </c>
      <c r="I187" s="224"/>
      <c r="J187" s="225">
        <f>ROUND(I187*H187,2)</f>
        <v>0</v>
      </c>
      <c r="K187" s="221" t="s">
        <v>124</v>
      </c>
      <c r="L187" s="45"/>
      <c r="M187" s="226" t="s">
        <v>19</v>
      </c>
      <c r="N187" s="227" t="s">
        <v>42</v>
      </c>
      <c r="O187" s="85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125</v>
      </c>
      <c r="AT187" s="230" t="s">
        <v>120</v>
      </c>
      <c r="AU187" s="230" t="s">
        <v>81</v>
      </c>
      <c r="AY187" s="18" t="s">
        <v>118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79</v>
      </c>
      <c r="BK187" s="231">
        <f>ROUND(I187*H187,2)</f>
        <v>0</v>
      </c>
      <c r="BL187" s="18" t="s">
        <v>125</v>
      </c>
      <c r="BM187" s="230" t="s">
        <v>436</v>
      </c>
    </row>
    <row r="188" spans="1:51" s="14" customFormat="1" ht="12">
      <c r="A188" s="14"/>
      <c r="B188" s="243"/>
      <c r="C188" s="244"/>
      <c r="D188" s="234" t="s">
        <v>127</v>
      </c>
      <c r="E188" s="245" t="s">
        <v>19</v>
      </c>
      <c r="F188" s="246" t="s">
        <v>427</v>
      </c>
      <c r="G188" s="244"/>
      <c r="H188" s="247">
        <v>0.383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127</v>
      </c>
      <c r="AU188" s="253" t="s">
        <v>81</v>
      </c>
      <c r="AV188" s="14" t="s">
        <v>81</v>
      </c>
      <c r="AW188" s="14" t="s">
        <v>33</v>
      </c>
      <c r="AX188" s="14" t="s">
        <v>71</v>
      </c>
      <c r="AY188" s="253" t="s">
        <v>118</v>
      </c>
    </row>
    <row r="189" spans="1:51" s="14" customFormat="1" ht="12">
      <c r="A189" s="14"/>
      <c r="B189" s="243"/>
      <c r="C189" s="244"/>
      <c r="D189" s="234" t="s">
        <v>127</v>
      </c>
      <c r="E189" s="245" t="s">
        <v>19</v>
      </c>
      <c r="F189" s="246" t="s">
        <v>427</v>
      </c>
      <c r="G189" s="244"/>
      <c r="H189" s="247">
        <v>0.383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127</v>
      </c>
      <c r="AU189" s="253" t="s">
        <v>81</v>
      </c>
      <c r="AV189" s="14" t="s">
        <v>81</v>
      </c>
      <c r="AW189" s="14" t="s">
        <v>33</v>
      </c>
      <c r="AX189" s="14" t="s">
        <v>71</v>
      </c>
      <c r="AY189" s="253" t="s">
        <v>118</v>
      </c>
    </row>
    <row r="190" spans="1:51" s="14" customFormat="1" ht="12">
      <c r="A190" s="14"/>
      <c r="B190" s="243"/>
      <c r="C190" s="244"/>
      <c r="D190" s="234" t="s">
        <v>127</v>
      </c>
      <c r="E190" s="245" t="s">
        <v>19</v>
      </c>
      <c r="F190" s="246" t="s">
        <v>428</v>
      </c>
      <c r="G190" s="244"/>
      <c r="H190" s="247">
        <v>0.765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127</v>
      </c>
      <c r="AU190" s="253" t="s">
        <v>81</v>
      </c>
      <c r="AV190" s="14" t="s">
        <v>81</v>
      </c>
      <c r="AW190" s="14" t="s">
        <v>33</v>
      </c>
      <c r="AX190" s="14" t="s">
        <v>71</v>
      </c>
      <c r="AY190" s="253" t="s">
        <v>118</v>
      </c>
    </row>
    <row r="191" spans="1:51" s="14" customFormat="1" ht="12">
      <c r="A191" s="14"/>
      <c r="B191" s="243"/>
      <c r="C191" s="244"/>
      <c r="D191" s="234" t="s">
        <v>127</v>
      </c>
      <c r="E191" s="245" t="s">
        <v>19</v>
      </c>
      <c r="F191" s="246" t="s">
        <v>429</v>
      </c>
      <c r="G191" s="244"/>
      <c r="H191" s="247">
        <v>0.801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127</v>
      </c>
      <c r="AU191" s="253" t="s">
        <v>81</v>
      </c>
      <c r="AV191" s="14" t="s">
        <v>81</v>
      </c>
      <c r="AW191" s="14" t="s">
        <v>33</v>
      </c>
      <c r="AX191" s="14" t="s">
        <v>71</v>
      </c>
      <c r="AY191" s="253" t="s">
        <v>118</v>
      </c>
    </row>
    <row r="192" spans="1:51" s="14" customFormat="1" ht="12">
      <c r="A192" s="14"/>
      <c r="B192" s="243"/>
      <c r="C192" s="244"/>
      <c r="D192" s="234" t="s">
        <v>127</v>
      </c>
      <c r="E192" s="245" t="s">
        <v>19</v>
      </c>
      <c r="F192" s="246" t="s">
        <v>428</v>
      </c>
      <c r="G192" s="244"/>
      <c r="H192" s="247">
        <v>0.765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127</v>
      </c>
      <c r="AU192" s="253" t="s">
        <v>81</v>
      </c>
      <c r="AV192" s="14" t="s">
        <v>81</v>
      </c>
      <c r="AW192" s="14" t="s">
        <v>33</v>
      </c>
      <c r="AX192" s="14" t="s">
        <v>71</v>
      </c>
      <c r="AY192" s="253" t="s">
        <v>118</v>
      </c>
    </row>
    <row r="193" spans="1:51" s="14" customFormat="1" ht="12">
      <c r="A193" s="14"/>
      <c r="B193" s="243"/>
      <c r="C193" s="244"/>
      <c r="D193" s="234" t="s">
        <v>127</v>
      </c>
      <c r="E193" s="245" t="s">
        <v>19</v>
      </c>
      <c r="F193" s="246" t="s">
        <v>430</v>
      </c>
      <c r="G193" s="244"/>
      <c r="H193" s="247">
        <v>1.239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127</v>
      </c>
      <c r="AU193" s="253" t="s">
        <v>81</v>
      </c>
      <c r="AV193" s="14" t="s">
        <v>81</v>
      </c>
      <c r="AW193" s="14" t="s">
        <v>33</v>
      </c>
      <c r="AX193" s="14" t="s">
        <v>71</v>
      </c>
      <c r="AY193" s="253" t="s">
        <v>118</v>
      </c>
    </row>
    <row r="194" spans="1:51" s="14" customFormat="1" ht="12">
      <c r="A194" s="14"/>
      <c r="B194" s="243"/>
      <c r="C194" s="244"/>
      <c r="D194" s="234" t="s">
        <v>127</v>
      </c>
      <c r="E194" s="245" t="s">
        <v>19</v>
      </c>
      <c r="F194" s="246" t="s">
        <v>430</v>
      </c>
      <c r="G194" s="244"/>
      <c r="H194" s="247">
        <v>1.239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127</v>
      </c>
      <c r="AU194" s="253" t="s">
        <v>81</v>
      </c>
      <c r="AV194" s="14" t="s">
        <v>81</v>
      </c>
      <c r="AW194" s="14" t="s">
        <v>33</v>
      </c>
      <c r="AX194" s="14" t="s">
        <v>71</v>
      </c>
      <c r="AY194" s="253" t="s">
        <v>118</v>
      </c>
    </row>
    <row r="195" spans="1:51" s="14" customFormat="1" ht="12">
      <c r="A195" s="14"/>
      <c r="B195" s="243"/>
      <c r="C195" s="244"/>
      <c r="D195" s="234" t="s">
        <v>127</v>
      </c>
      <c r="E195" s="245" t="s">
        <v>19</v>
      </c>
      <c r="F195" s="246" t="s">
        <v>431</v>
      </c>
      <c r="G195" s="244"/>
      <c r="H195" s="247">
        <v>0.945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127</v>
      </c>
      <c r="AU195" s="253" t="s">
        <v>81</v>
      </c>
      <c r="AV195" s="14" t="s">
        <v>81</v>
      </c>
      <c r="AW195" s="14" t="s">
        <v>33</v>
      </c>
      <c r="AX195" s="14" t="s">
        <v>71</v>
      </c>
      <c r="AY195" s="253" t="s">
        <v>118</v>
      </c>
    </row>
    <row r="196" spans="1:51" s="14" customFormat="1" ht="12">
      <c r="A196" s="14"/>
      <c r="B196" s="243"/>
      <c r="C196" s="244"/>
      <c r="D196" s="234" t="s">
        <v>127</v>
      </c>
      <c r="E196" s="245" t="s">
        <v>19</v>
      </c>
      <c r="F196" s="246" t="s">
        <v>432</v>
      </c>
      <c r="G196" s="244"/>
      <c r="H196" s="247">
        <v>0.383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127</v>
      </c>
      <c r="AU196" s="253" t="s">
        <v>81</v>
      </c>
      <c r="AV196" s="14" t="s">
        <v>81</v>
      </c>
      <c r="AW196" s="14" t="s">
        <v>33</v>
      </c>
      <c r="AX196" s="14" t="s">
        <v>71</v>
      </c>
      <c r="AY196" s="253" t="s">
        <v>118</v>
      </c>
    </row>
    <row r="197" spans="1:51" s="14" customFormat="1" ht="12">
      <c r="A197" s="14"/>
      <c r="B197" s="243"/>
      <c r="C197" s="244"/>
      <c r="D197" s="234" t="s">
        <v>127</v>
      </c>
      <c r="E197" s="245" t="s">
        <v>19</v>
      </c>
      <c r="F197" s="246" t="s">
        <v>433</v>
      </c>
      <c r="G197" s="244"/>
      <c r="H197" s="247">
        <v>1.89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127</v>
      </c>
      <c r="AU197" s="253" t="s">
        <v>81</v>
      </c>
      <c r="AV197" s="14" t="s">
        <v>81</v>
      </c>
      <c r="AW197" s="14" t="s">
        <v>33</v>
      </c>
      <c r="AX197" s="14" t="s">
        <v>71</v>
      </c>
      <c r="AY197" s="253" t="s">
        <v>118</v>
      </c>
    </row>
    <row r="198" spans="1:51" s="15" customFormat="1" ht="12">
      <c r="A198" s="15"/>
      <c r="B198" s="254"/>
      <c r="C198" s="255"/>
      <c r="D198" s="234" t="s">
        <v>127</v>
      </c>
      <c r="E198" s="256" t="s">
        <v>19</v>
      </c>
      <c r="F198" s="257" t="s">
        <v>130</v>
      </c>
      <c r="G198" s="255"/>
      <c r="H198" s="258">
        <v>8.793000000000001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4" t="s">
        <v>127</v>
      </c>
      <c r="AU198" s="264" t="s">
        <v>81</v>
      </c>
      <c r="AV198" s="15" t="s">
        <v>125</v>
      </c>
      <c r="AW198" s="15" t="s">
        <v>33</v>
      </c>
      <c r="AX198" s="15" t="s">
        <v>79</v>
      </c>
      <c r="AY198" s="264" t="s">
        <v>118</v>
      </c>
    </row>
    <row r="199" spans="1:63" s="12" customFormat="1" ht="22.8" customHeight="1">
      <c r="A199" s="12"/>
      <c r="B199" s="203"/>
      <c r="C199" s="204"/>
      <c r="D199" s="205" t="s">
        <v>70</v>
      </c>
      <c r="E199" s="217" t="s">
        <v>135</v>
      </c>
      <c r="F199" s="217" t="s">
        <v>437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SUM(P200:P259)</f>
        <v>0</v>
      </c>
      <c r="Q199" s="211"/>
      <c r="R199" s="212">
        <f>SUM(R200:R259)</f>
        <v>8.73864327</v>
      </c>
      <c r="S199" s="211"/>
      <c r="T199" s="213">
        <f>SUM(T200:T259)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79</v>
      </c>
      <c r="AT199" s="215" t="s">
        <v>70</v>
      </c>
      <c r="AU199" s="215" t="s">
        <v>79</v>
      </c>
      <c r="AY199" s="214" t="s">
        <v>118</v>
      </c>
      <c r="BK199" s="216">
        <f>SUM(BK200:BK259)</f>
        <v>0</v>
      </c>
    </row>
    <row r="200" spans="1:65" s="2" customFormat="1" ht="21.75" customHeight="1">
      <c r="A200" s="39"/>
      <c r="B200" s="40"/>
      <c r="C200" s="219" t="s">
        <v>212</v>
      </c>
      <c r="D200" s="219" t="s">
        <v>120</v>
      </c>
      <c r="E200" s="220" t="s">
        <v>438</v>
      </c>
      <c r="F200" s="221" t="s">
        <v>439</v>
      </c>
      <c r="G200" s="222" t="s">
        <v>162</v>
      </c>
      <c r="H200" s="223">
        <v>3.327</v>
      </c>
      <c r="I200" s="224"/>
      <c r="J200" s="225">
        <f>ROUND(I200*H200,2)</f>
        <v>0</v>
      </c>
      <c r="K200" s="221" t="s">
        <v>124</v>
      </c>
      <c r="L200" s="45"/>
      <c r="M200" s="226" t="s">
        <v>19</v>
      </c>
      <c r="N200" s="227" t="s">
        <v>42</v>
      </c>
      <c r="O200" s="85"/>
      <c r="P200" s="228">
        <f>O200*H200</f>
        <v>0</v>
      </c>
      <c r="Q200" s="228">
        <v>2.45329</v>
      </c>
      <c r="R200" s="228">
        <f>Q200*H200</f>
        <v>8.16209583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125</v>
      </c>
      <c r="AT200" s="230" t="s">
        <v>120</v>
      </c>
      <c r="AU200" s="230" t="s">
        <v>81</v>
      </c>
      <c r="AY200" s="18" t="s">
        <v>118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79</v>
      </c>
      <c r="BK200" s="231">
        <f>ROUND(I200*H200,2)</f>
        <v>0</v>
      </c>
      <c r="BL200" s="18" t="s">
        <v>125</v>
      </c>
      <c r="BM200" s="230" t="s">
        <v>440</v>
      </c>
    </row>
    <row r="201" spans="1:51" s="14" customFormat="1" ht="12">
      <c r="A201" s="14"/>
      <c r="B201" s="243"/>
      <c r="C201" s="244"/>
      <c r="D201" s="234" t="s">
        <v>127</v>
      </c>
      <c r="E201" s="245" t="s">
        <v>19</v>
      </c>
      <c r="F201" s="246" t="s">
        <v>441</v>
      </c>
      <c r="G201" s="244"/>
      <c r="H201" s="247">
        <v>0.858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127</v>
      </c>
      <c r="AU201" s="253" t="s">
        <v>81</v>
      </c>
      <c r="AV201" s="14" t="s">
        <v>81</v>
      </c>
      <c r="AW201" s="14" t="s">
        <v>33</v>
      </c>
      <c r="AX201" s="14" t="s">
        <v>71</v>
      </c>
      <c r="AY201" s="253" t="s">
        <v>118</v>
      </c>
    </row>
    <row r="202" spans="1:51" s="14" customFormat="1" ht="12">
      <c r="A202" s="14"/>
      <c r="B202" s="243"/>
      <c r="C202" s="244"/>
      <c r="D202" s="234" t="s">
        <v>127</v>
      </c>
      <c r="E202" s="245" t="s">
        <v>19</v>
      </c>
      <c r="F202" s="246" t="s">
        <v>442</v>
      </c>
      <c r="G202" s="244"/>
      <c r="H202" s="247">
        <v>0.189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127</v>
      </c>
      <c r="AU202" s="253" t="s">
        <v>81</v>
      </c>
      <c r="AV202" s="14" t="s">
        <v>81</v>
      </c>
      <c r="AW202" s="14" t="s">
        <v>33</v>
      </c>
      <c r="AX202" s="14" t="s">
        <v>71</v>
      </c>
      <c r="AY202" s="253" t="s">
        <v>118</v>
      </c>
    </row>
    <row r="203" spans="1:51" s="14" customFormat="1" ht="12">
      <c r="A203" s="14"/>
      <c r="B203" s="243"/>
      <c r="C203" s="244"/>
      <c r="D203" s="234" t="s">
        <v>127</v>
      </c>
      <c r="E203" s="245" t="s">
        <v>19</v>
      </c>
      <c r="F203" s="246" t="s">
        <v>443</v>
      </c>
      <c r="G203" s="244"/>
      <c r="H203" s="247">
        <v>0.301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127</v>
      </c>
      <c r="AU203" s="253" t="s">
        <v>81</v>
      </c>
      <c r="AV203" s="14" t="s">
        <v>81</v>
      </c>
      <c r="AW203" s="14" t="s">
        <v>33</v>
      </c>
      <c r="AX203" s="14" t="s">
        <v>71</v>
      </c>
      <c r="AY203" s="253" t="s">
        <v>118</v>
      </c>
    </row>
    <row r="204" spans="1:51" s="14" customFormat="1" ht="12">
      <c r="A204" s="14"/>
      <c r="B204" s="243"/>
      <c r="C204" s="244"/>
      <c r="D204" s="234" t="s">
        <v>127</v>
      </c>
      <c r="E204" s="245" t="s">
        <v>19</v>
      </c>
      <c r="F204" s="246" t="s">
        <v>444</v>
      </c>
      <c r="G204" s="244"/>
      <c r="H204" s="247">
        <v>0.545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127</v>
      </c>
      <c r="AU204" s="253" t="s">
        <v>81</v>
      </c>
      <c r="AV204" s="14" t="s">
        <v>81</v>
      </c>
      <c r="AW204" s="14" t="s">
        <v>33</v>
      </c>
      <c r="AX204" s="14" t="s">
        <v>71</v>
      </c>
      <c r="AY204" s="253" t="s">
        <v>118</v>
      </c>
    </row>
    <row r="205" spans="1:51" s="14" customFormat="1" ht="12">
      <c r="A205" s="14"/>
      <c r="B205" s="243"/>
      <c r="C205" s="244"/>
      <c r="D205" s="234" t="s">
        <v>127</v>
      </c>
      <c r="E205" s="245" t="s">
        <v>19</v>
      </c>
      <c r="F205" s="246" t="s">
        <v>445</v>
      </c>
      <c r="G205" s="244"/>
      <c r="H205" s="247">
        <v>0.09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127</v>
      </c>
      <c r="AU205" s="253" t="s">
        <v>81</v>
      </c>
      <c r="AV205" s="14" t="s">
        <v>81</v>
      </c>
      <c r="AW205" s="14" t="s">
        <v>33</v>
      </c>
      <c r="AX205" s="14" t="s">
        <v>71</v>
      </c>
      <c r="AY205" s="253" t="s">
        <v>118</v>
      </c>
    </row>
    <row r="206" spans="1:51" s="14" customFormat="1" ht="12">
      <c r="A206" s="14"/>
      <c r="B206" s="243"/>
      <c r="C206" s="244"/>
      <c r="D206" s="234" t="s">
        <v>127</v>
      </c>
      <c r="E206" s="245" t="s">
        <v>19</v>
      </c>
      <c r="F206" s="246" t="s">
        <v>445</v>
      </c>
      <c r="G206" s="244"/>
      <c r="H206" s="247">
        <v>0.09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127</v>
      </c>
      <c r="AU206" s="253" t="s">
        <v>81</v>
      </c>
      <c r="AV206" s="14" t="s">
        <v>81</v>
      </c>
      <c r="AW206" s="14" t="s">
        <v>33</v>
      </c>
      <c r="AX206" s="14" t="s">
        <v>71</v>
      </c>
      <c r="AY206" s="253" t="s">
        <v>118</v>
      </c>
    </row>
    <row r="207" spans="1:51" s="14" customFormat="1" ht="12">
      <c r="A207" s="14"/>
      <c r="B207" s="243"/>
      <c r="C207" s="244"/>
      <c r="D207" s="234" t="s">
        <v>127</v>
      </c>
      <c r="E207" s="245" t="s">
        <v>19</v>
      </c>
      <c r="F207" s="246" t="s">
        <v>446</v>
      </c>
      <c r="G207" s="244"/>
      <c r="H207" s="247">
        <v>0.082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127</v>
      </c>
      <c r="AU207" s="253" t="s">
        <v>81</v>
      </c>
      <c r="AV207" s="14" t="s">
        <v>81</v>
      </c>
      <c r="AW207" s="14" t="s">
        <v>33</v>
      </c>
      <c r="AX207" s="14" t="s">
        <v>71</v>
      </c>
      <c r="AY207" s="253" t="s">
        <v>118</v>
      </c>
    </row>
    <row r="208" spans="1:51" s="14" customFormat="1" ht="12">
      <c r="A208" s="14"/>
      <c r="B208" s="243"/>
      <c r="C208" s="244"/>
      <c r="D208" s="234" t="s">
        <v>127</v>
      </c>
      <c r="E208" s="245" t="s">
        <v>19</v>
      </c>
      <c r="F208" s="246" t="s">
        <v>446</v>
      </c>
      <c r="G208" s="244"/>
      <c r="H208" s="247">
        <v>0.082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127</v>
      </c>
      <c r="AU208" s="253" t="s">
        <v>81</v>
      </c>
      <c r="AV208" s="14" t="s">
        <v>81</v>
      </c>
      <c r="AW208" s="14" t="s">
        <v>33</v>
      </c>
      <c r="AX208" s="14" t="s">
        <v>71</v>
      </c>
      <c r="AY208" s="253" t="s">
        <v>118</v>
      </c>
    </row>
    <row r="209" spans="1:51" s="14" customFormat="1" ht="12">
      <c r="A209" s="14"/>
      <c r="B209" s="243"/>
      <c r="C209" s="244"/>
      <c r="D209" s="234" t="s">
        <v>127</v>
      </c>
      <c r="E209" s="245" t="s">
        <v>19</v>
      </c>
      <c r="F209" s="246" t="s">
        <v>444</v>
      </c>
      <c r="G209" s="244"/>
      <c r="H209" s="247">
        <v>0.545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127</v>
      </c>
      <c r="AU209" s="253" t="s">
        <v>81</v>
      </c>
      <c r="AV209" s="14" t="s">
        <v>81</v>
      </c>
      <c r="AW209" s="14" t="s">
        <v>33</v>
      </c>
      <c r="AX209" s="14" t="s">
        <v>71</v>
      </c>
      <c r="AY209" s="253" t="s">
        <v>118</v>
      </c>
    </row>
    <row r="210" spans="1:51" s="14" customFormat="1" ht="12">
      <c r="A210" s="14"/>
      <c r="B210" s="243"/>
      <c r="C210" s="244"/>
      <c r="D210" s="234" t="s">
        <v>127</v>
      </c>
      <c r="E210" s="245" t="s">
        <v>19</v>
      </c>
      <c r="F210" s="246" t="s">
        <v>444</v>
      </c>
      <c r="G210" s="244"/>
      <c r="H210" s="247">
        <v>0.545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127</v>
      </c>
      <c r="AU210" s="253" t="s">
        <v>81</v>
      </c>
      <c r="AV210" s="14" t="s">
        <v>81</v>
      </c>
      <c r="AW210" s="14" t="s">
        <v>33</v>
      </c>
      <c r="AX210" s="14" t="s">
        <v>71</v>
      </c>
      <c r="AY210" s="253" t="s">
        <v>118</v>
      </c>
    </row>
    <row r="211" spans="1:51" s="15" customFormat="1" ht="12">
      <c r="A211" s="15"/>
      <c r="B211" s="254"/>
      <c r="C211" s="255"/>
      <c r="D211" s="234" t="s">
        <v>127</v>
      </c>
      <c r="E211" s="256" t="s">
        <v>19</v>
      </c>
      <c r="F211" s="257" t="s">
        <v>130</v>
      </c>
      <c r="G211" s="255"/>
      <c r="H211" s="258">
        <v>3.3269999999999995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4" t="s">
        <v>127</v>
      </c>
      <c r="AU211" s="264" t="s">
        <v>81</v>
      </c>
      <c r="AV211" s="15" t="s">
        <v>125</v>
      </c>
      <c r="AW211" s="15" t="s">
        <v>33</v>
      </c>
      <c r="AX211" s="15" t="s">
        <v>79</v>
      </c>
      <c r="AY211" s="264" t="s">
        <v>118</v>
      </c>
    </row>
    <row r="212" spans="1:65" s="2" customFormat="1" ht="16.5" customHeight="1">
      <c r="A212" s="39"/>
      <c r="B212" s="40"/>
      <c r="C212" s="219" t="s">
        <v>217</v>
      </c>
      <c r="D212" s="219" t="s">
        <v>120</v>
      </c>
      <c r="E212" s="220" t="s">
        <v>447</v>
      </c>
      <c r="F212" s="221" t="s">
        <v>448</v>
      </c>
      <c r="G212" s="222" t="s">
        <v>123</v>
      </c>
      <c r="H212" s="223">
        <v>30.109</v>
      </c>
      <c r="I212" s="224"/>
      <c r="J212" s="225">
        <f>ROUND(I212*H212,2)</f>
        <v>0</v>
      </c>
      <c r="K212" s="221" t="s">
        <v>124</v>
      </c>
      <c r="L212" s="45"/>
      <c r="M212" s="226" t="s">
        <v>19</v>
      </c>
      <c r="N212" s="227" t="s">
        <v>42</v>
      </c>
      <c r="O212" s="85"/>
      <c r="P212" s="228">
        <f>O212*H212</f>
        <v>0</v>
      </c>
      <c r="Q212" s="228">
        <v>0.00275</v>
      </c>
      <c r="R212" s="228">
        <f>Q212*H212</f>
        <v>0.08279975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125</v>
      </c>
      <c r="AT212" s="230" t="s">
        <v>120</v>
      </c>
      <c r="AU212" s="230" t="s">
        <v>81</v>
      </c>
      <c r="AY212" s="18" t="s">
        <v>118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79</v>
      </c>
      <c r="BK212" s="231">
        <f>ROUND(I212*H212,2)</f>
        <v>0</v>
      </c>
      <c r="BL212" s="18" t="s">
        <v>125</v>
      </c>
      <c r="BM212" s="230" t="s">
        <v>449</v>
      </c>
    </row>
    <row r="213" spans="1:51" s="14" customFormat="1" ht="12">
      <c r="A213" s="14"/>
      <c r="B213" s="243"/>
      <c r="C213" s="244"/>
      <c r="D213" s="234" t="s">
        <v>127</v>
      </c>
      <c r="E213" s="245" t="s">
        <v>19</v>
      </c>
      <c r="F213" s="246" t="s">
        <v>450</v>
      </c>
      <c r="G213" s="244"/>
      <c r="H213" s="247">
        <v>4.29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127</v>
      </c>
      <c r="AU213" s="253" t="s">
        <v>81</v>
      </c>
      <c r="AV213" s="14" t="s">
        <v>81</v>
      </c>
      <c r="AW213" s="14" t="s">
        <v>33</v>
      </c>
      <c r="AX213" s="14" t="s">
        <v>71</v>
      </c>
      <c r="AY213" s="253" t="s">
        <v>118</v>
      </c>
    </row>
    <row r="214" spans="1:51" s="14" customFormat="1" ht="12">
      <c r="A214" s="14"/>
      <c r="B214" s="243"/>
      <c r="C214" s="244"/>
      <c r="D214" s="234" t="s">
        <v>127</v>
      </c>
      <c r="E214" s="245" t="s">
        <v>19</v>
      </c>
      <c r="F214" s="246" t="s">
        <v>451</v>
      </c>
      <c r="G214" s="244"/>
      <c r="H214" s="247">
        <v>0.33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127</v>
      </c>
      <c r="AU214" s="253" t="s">
        <v>81</v>
      </c>
      <c r="AV214" s="14" t="s">
        <v>81</v>
      </c>
      <c r="AW214" s="14" t="s">
        <v>33</v>
      </c>
      <c r="AX214" s="14" t="s">
        <v>71</v>
      </c>
      <c r="AY214" s="253" t="s">
        <v>118</v>
      </c>
    </row>
    <row r="215" spans="1:51" s="14" customFormat="1" ht="12">
      <c r="A215" s="14"/>
      <c r="B215" s="243"/>
      <c r="C215" s="244"/>
      <c r="D215" s="234" t="s">
        <v>127</v>
      </c>
      <c r="E215" s="245" t="s">
        <v>19</v>
      </c>
      <c r="F215" s="246" t="s">
        <v>452</v>
      </c>
      <c r="G215" s="244"/>
      <c r="H215" s="247">
        <v>2.34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127</v>
      </c>
      <c r="AU215" s="253" t="s">
        <v>81</v>
      </c>
      <c r="AV215" s="14" t="s">
        <v>81</v>
      </c>
      <c r="AW215" s="14" t="s">
        <v>33</v>
      </c>
      <c r="AX215" s="14" t="s">
        <v>71</v>
      </c>
      <c r="AY215" s="253" t="s">
        <v>118</v>
      </c>
    </row>
    <row r="216" spans="1:51" s="14" customFormat="1" ht="12">
      <c r="A216" s="14"/>
      <c r="B216" s="243"/>
      <c r="C216" s="244"/>
      <c r="D216" s="234" t="s">
        <v>127</v>
      </c>
      <c r="E216" s="245" t="s">
        <v>19</v>
      </c>
      <c r="F216" s="246" t="s">
        <v>453</v>
      </c>
      <c r="G216" s="244"/>
      <c r="H216" s="247">
        <v>0.18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127</v>
      </c>
      <c r="AU216" s="253" t="s">
        <v>81</v>
      </c>
      <c r="AV216" s="14" t="s">
        <v>81</v>
      </c>
      <c r="AW216" s="14" t="s">
        <v>33</v>
      </c>
      <c r="AX216" s="14" t="s">
        <v>71</v>
      </c>
      <c r="AY216" s="253" t="s">
        <v>118</v>
      </c>
    </row>
    <row r="217" spans="1:51" s="14" customFormat="1" ht="12">
      <c r="A217" s="14"/>
      <c r="B217" s="243"/>
      <c r="C217" s="244"/>
      <c r="D217" s="234" t="s">
        <v>127</v>
      </c>
      <c r="E217" s="245" t="s">
        <v>19</v>
      </c>
      <c r="F217" s="246" t="s">
        <v>454</v>
      </c>
      <c r="G217" s="244"/>
      <c r="H217" s="247">
        <v>1.125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127</v>
      </c>
      <c r="AU217" s="253" t="s">
        <v>81</v>
      </c>
      <c r="AV217" s="14" t="s">
        <v>81</v>
      </c>
      <c r="AW217" s="14" t="s">
        <v>33</v>
      </c>
      <c r="AX217" s="14" t="s">
        <v>71</v>
      </c>
      <c r="AY217" s="253" t="s">
        <v>118</v>
      </c>
    </row>
    <row r="218" spans="1:51" s="14" customFormat="1" ht="12">
      <c r="A218" s="14"/>
      <c r="B218" s="243"/>
      <c r="C218" s="244"/>
      <c r="D218" s="234" t="s">
        <v>127</v>
      </c>
      <c r="E218" s="245" t="s">
        <v>19</v>
      </c>
      <c r="F218" s="246" t="s">
        <v>455</v>
      </c>
      <c r="G218" s="244"/>
      <c r="H218" s="247">
        <v>1.913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127</v>
      </c>
      <c r="AU218" s="253" t="s">
        <v>81</v>
      </c>
      <c r="AV218" s="14" t="s">
        <v>81</v>
      </c>
      <c r="AW218" s="14" t="s">
        <v>33</v>
      </c>
      <c r="AX218" s="14" t="s">
        <v>71</v>
      </c>
      <c r="AY218" s="253" t="s">
        <v>118</v>
      </c>
    </row>
    <row r="219" spans="1:51" s="14" customFormat="1" ht="12">
      <c r="A219" s="14"/>
      <c r="B219" s="243"/>
      <c r="C219" s="244"/>
      <c r="D219" s="234" t="s">
        <v>127</v>
      </c>
      <c r="E219" s="245" t="s">
        <v>19</v>
      </c>
      <c r="F219" s="246" t="s">
        <v>456</v>
      </c>
      <c r="G219" s="244"/>
      <c r="H219" s="247">
        <v>5.805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127</v>
      </c>
      <c r="AU219" s="253" t="s">
        <v>81</v>
      </c>
      <c r="AV219" s="14" t="s">
        <v>81</v>
      </c>
      <c r="AW219" s="14" t="s">
        <v>33</v>
      </c>
      <c r="AX219" s="14" t="s">
        <v>71</v>
      </c>
      <c r="AY219" s="253" t="s">
        <v>118</v>
      </c>
    </row>
    <row r="220" spans="1:51" s="14" customFormat="1" ht="12">
      <c r="A220" s="14"/>
      <c r="B220" s="243"/>
      <c r="C220" s="244"/>
      <c r="D220" s="234" t="s">
        <v>127</v>
      </c>
      <c r="E220" s="245" t="s">
        <v>19</v>
      </c>
      <c r="F220" s="246" t="s">
        <v>457</v>
      </c>
      <c r="G220" s="244"/>
      <c r="H220" s="247">
        <v>0.662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127</v>
      </c>
      <c r="AU220" s="253" t="s">
        <v>81</v>
      </c>
      <c r="AV220" s="14" t="s">
        <v>81</v>
      </c>
      <c r="AW220" s="14" t="s">
        <v>33</v>
      </c>
      <c r="AX220" s="14" t="s">
        <v>71</v>
      </c>
      <c r="AY220" s="253" t="s">
        <v>118</v>
      </c>
    </row>
    <row r="221" spans="1:51" s="14" customFormat="1" ht="12">
      <c r="A221" s="14"/>
      <c r="B221" s="243"/>
      <c r="C221" s="244"/>
      <c r="D221" s="234" t="s">
        <v>127</v>
      </c>
      <c r="E221" s="245" t="s">
        <v>19</v>
      </c>
      <c r="F221" s="246" t="s">
        <v>457</v>
      </c>
      <c r="G221" s="244"/>
      <c r="H221" s="247">
        <v>0.662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127</v>
      </c>
      <c r="AU221" s="253" t="s">
        <v>81</v>
      </c>
      <c r="AV221" s="14" t="s">
        <v>81</v>
      </c>
      <c r="AW221" s="14" t="s">
        <v>33</v>
      </c>
      <c r="AX221" s="14" t="s">
        <v>71</v>
      </c>
      <c r="AY221" s="253" t="s">
        <v>118</v>
      </c>
    </row>
    <row r="222" spans="1:51" s="14" customFormat="1" ht="12">
      <c r="A222" s="14"/>
      <c r="B222" s="243"/>
      <c r="C222" s="244"/>
      <c r="D222" s="234" t="s">
        <v>127</v>
      </c>
      <c r="E222" s="245" t="s">
        <v>19</v>
      </c>
      <c r="F222" s="246" t="s">
        <v>458</v>
      </c>
      <c r="G222" s="244"/>
      <c r="H222" s="247">
        <v>0.6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127</v>
      </c>
      <c r="AU222" s="253" t="s">
        <v>81</v>
      </c>
      <c r="AV222" s="14" t="s">
        <v>81</v>
      </c>
      <c r="AW222" s="14" t="s">
        <v>33</v>
      </c>
      <c r="AX222" s="14" t="s">
        <v>71</v>
      </c>
      <c r="AY222" s="253" t="s">
        <v>118</v>
      </c>
    </row>
    <row r="223" spans="1:51" s="14" customFormat="1" ht="12">
      <c r="A223" s="14"/>
      <c r="B223" s="243"/>
      <c r="C223" s="244"/>
      <c r="D223" s="234" t="s">
        <v>127</v>
      </c>
      <c r="E223" s="245" t="s">
        <v>19</v>
      </c>
      <c r="F223" s="246" t="s">
        <v>458</v>
      </c>
      <c r="G223" s="244"/>
      <c r="H223" s="247">
        <v>0.6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127</v>
      </c>
      <c r="AU223" s="253" t="s">
        <v>81</v>
      </c>
      <c r="AV223" s="14" t="s">
        <v>81</v>
      </c>
      <c r="AW223" s="14" t="s">
        <v>33</v>
      </c>
      <c r="AX223" s="14" t="s">
        <v>71</v>
      </c>
      <c r="AY223" s="253" t="s">
        <v>118</v>
      </c>
    </row>
    <row r="224" spans="1:51" s="14" customFormat="1" ht="12">
      <c r="A224" s="14"/>
      <c r="B224" s="243"/>
      <c r="C224" s="244"/>
      <c r="D224" s="234" t="s">
        <v>127</v>
      </c>
      <c r="E224" s="245" t="s">
        <v>19</v>
      </c>
      <c r="F224" s="246" t="s">
        <v>459</v>
      </c>
      <c r="G224" s="244"/>
      <c r="H224" s="247">
        <v>5.801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127</v>
      </c>
      <c r="AU224" s="253" t="s">
        <v>81</v>
      </c>
      <c r="AV224" s="14" t="s">
        <v>81</v>
      </c>
      <c r="AW224" s="14" t="s">
        <v>33</v>
      </c>
      <c r="AX224" s="14" t="s">
        <v>71</v>
      </c>
      <c r="AY224" s="253" t="s">
        <v>118</v>
      </c>
    </row>
    <row r="225" spans="1:51" s="14" customFormat="1" ht="12">
      <c r="A225" s="14"/>
      <c r="B225" s="243"/>
      <c r="C225" s="244"/>
      <c r="D225" s="234" t="s">
        <v>127</v>
      </c>
      <c r="E225" s="245" t="s">
        <v>19</v>
      </c>
      <c r="F225" s="246" t="s">
        <v>459</v>
      </c>
      <c r="G225" s="244"/>
      <c r="H225" s="247">
        <v>5.801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127</v>
      </c>
      <c r="AU225" s="253" t="s">
        <v>81</v>
      </c>
      <c r="AV225" s="14" t="s">
        <v>81</v>
      </c>
      <c r="AW225" s="14" t="s">
        <v>33</v>
      </c>
      <c r="AX225" s="14" t="s">
        <v>71</v>
      </c>
      <c r="AY225" s="253" t="s">
        <v>118</v>
      </c>
    </row>
    <row r="226" spans="1:51" s="15" customFormat="1" ht="12">
      <c r="A226" s="15"/>
      <c r="B226" s="254"/>
      <c r="C226" s="255"/>
      <c r="D226" s="234" t="s">
        <v>127</v>
      </c>
      <c r="E226" s="256" t="s">
        <v>19</v>
      </c>
      <c r="F226" s="257" t="s">
        <v>130</v>
      </c>
      <c r="G226" s="255"/>
      <c r="H226" s="258">
        <v>30.109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127</v>
      </c>
      <c r="AU226" s="264" t="s">
        <v>81</v>
      </c>
      <c r="AV226" s="15" t="s">
        <v>125</v>
      </c>
      <c r="AW226" s="15" t="s">
        <v>33</v>
      </c>
      <c r="AX226" s="15" t="s">
        <v>79</v>
      </c>
      <c r="AY226" s="264" t="s">
        <v>118</v>
      </c>
    </row>
    <row r="227" spans="1:65" s="2" customFormat="1" ht="16.5" customHeight="1">
      <c r="A227" s="39"/>
      <c r="B227" s="40"/>
      <c r="C227" s="219" t="s">
        <v>223</v>
      </c>
      <c r="D227" s="219" t="s">
        <v>120</v>
      </c>
      <c r="E227" s="220" t="s">
        <v>460</v>
      </c>
      <c r="F227" s="221" t="s">
        <v>461</v>
      </c>
      <c r="G227" s="222" t="s">
        <v>123</v>
      </c>
      <c r="H227" s="223">
        <v>30.109</v>
      </c>
      <c r="I227" s="224"/>
      <c r="J227" s="225">
        <f>ROUND(I227*H227,2)</f>
        <v>0</v>
      </c>
      <c r="K227" s="221" t="s">
        <v>124</v>
      </c>
      <c r="L227" s="45"/>
      <c r="M227" s="226" t="s">
        <v>19</v>
      </c>
      <c r="N227" s="227" t="s">
        <v>42</v>
      </c>
      <c r="O227" s="85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125</v>
      </c>
      <c r="AT227" s="230" t="s">
        <v>120</v>
      </c>
      <c r="AU227" s="230" t="s">
        <v>81</v>
      </c>
      <c r="AY227" s="18" t="s">
        <v>118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79</v>
      </c>
      <c r="BK227" s="231">
        <f>ROUND(I227*H227,2)</f>
        <v>0</v>
      </c>
      <c r="BL227" s="18" t="s">
        <v>125</v>
      </c>
      <c r="BM227" s="230" t="s">
        <v>462</v>
      </c>
    </row>
    <row r="228" spans="1:51" s="14" customFormat="1" ht="12">
      <c r="A228" s="14"/>
      <c r="B228" s="243"/>
      <c r="C228" s="244"/>
      <c r="D228" s="234" t="s">
        <v>127</v>
      </c>
      <c r="E228" s="245" t="s">
        <v>19</v>
      </c>
      <c r="F228" s="246" t="s">
        <v>450</v>
      </c>
      <c r="G228" s="244"/>
      <c r="H228" s="247">
        <v>4.29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127</v>
      </c>
      <c r="AU228" s="253" t="s">
        <v>81</v>
      </c>
      <c r="AV228" s="14" t="s">
        <v>81</v>
      </c>
      <c r="AW228" s="14" t="s">
        <v>33</v>
      </c>
      <c r="AX228" s="14" t="s">
        <v>71</v>
      </c>
      <c r="AY228" s="253" t="s">
        <v>118</v>
      </c>
    </row>
    <row r="229" spans="1:51" s="14" customFormat="1" ht="12">
      <c r="A229" s="14"/>
      <c r="B229" s="243"/>
      <c r="C229" s="244"/>
      <c r="D229" s="234" t="s">
        <v>127</v>
      </c>
      <c r="E229" s="245" t="s">
        <v>19</v>
      </c>
      <c r="F229" s="246" t="s">
        <v>451</v>
      </c>
      <c r="G229" s="244"/>
      <c r="H229" s="247">
        <v>0.33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127</v>
      </c>
      <c r="AU229" s="253" t="s">
        <v>81</v>
      </c>
      <c r="AV229" s="14" t="s">
        <v>81</v>
      </c>
      <c r="AW229" s="14" t="s">
        <v>33</v>
      </c>
      <c r="AX229" s="14" t="s">
        <v>71</v>
      </c>
      <c r="AY229" s="253" t="s">
        <v>118</v>
      </c>
    </row>
    <row r="230" spans="1:51" s="14" customFormat="1" ht="12">
      <c r="A230" s="14"/>
      <c r="B230" s="243"/>
      <c r="C230" s="244"/>
      <c r="D230" s="234" t="s">
        <v>127</v>
      </c>
      <c r="E230" s="245" t="s">
        <v>19</v>
      </c>
      <c r="F230" s="246" t="s">
        <v>452</v>
      </c>
      <c r="G230" s="244"/>
      <c r="H230" s="247">
        <v>2.34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127</v>
      </c>
      <c r="AU230" s="253" t="s">
        <v>81</v>
      </c>
      <c r="AV230" s="14" t="s">
        <v>81</v>
      </c>
      <c r="AW230" s="14" t="s">
        <v>33</v>
      </c>
      <c r="AX230" s="14" t="s">
        <v>71</v>
      </c>
      <c r="AY230" s="253" t="s">
        <v>118</v>
      </c>
    </row>
    <row r="231" spans="1:51" s="14" customFormat="1" ht="12">
      <c r="A231" s="14"/>
      <c r="B231" s="243"/>
      <c r="C231" s="244"/>
      <c r="D231" s="234" t="s">
        <v>127</v>
      </c>
      <c r="E231" s="245" t="s">
        <v>19</v>
      </c>
      <c r="F231" s="246" t="s">
        <v>453</v>
      </c>
      <c r="G231" s="244"/>
      <c r="H231" s="247">
        <v>0.18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127</v>
      </c>
      <c r="AU231" s="253" t="s">
        <v>81</v>
      </c>
      <c r="AV231" s="14" t="s">
        <v>81</v>
      </c>
      <c r="AW231" s="14" t="s">
        <v>33</v>
      </c>
      <c r="AX231" s="14" t="s">
        <v>71</v>
      </c>
      <c r="AY231" s="253" t="s">
        <v>118</v>
      </c>
    </row>
    <row r="232" spans="1:51" s="14" customFormat="1" ht="12">
      <c r="A232" s="14"/>
      <c r="B232" s="243"/>
      <c r="C232" s="244"/>
      <c r="D232" s="234" t="s">
        <v>127</v>
      </c>
      <c r="E232" s="245" t="s">
        <v>19</v>
      </c>
      <c r="F232" s="246" t="s">
        <v>454</v>
      </c>
      <c r="G232" s="244"/>
      <c r="H232" s="247">
        <v>1.125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127</v>
      </c>
      <c r="AU232" s="253" t="s">
        <v>81</v>
      </c>
      <c r="AV232" s="14" t="s">
        <v>81</v>
      </c>
      <c r="AW232" s="14" t="s">
        <v>33</v>
      </c>
      <c r="AX232" s="14" t="s">
        <v>71</v>
      </c>
      <c r="AY232" s="253" t="s">
        <v>118</v>
      </c>
    </row>
    <row r="233" spans="1:51" s="14" customFormat="1" ht="12">
      <c r="A233" s="14"/>
      <c r="B233" s="243"/>
      <c r="C233" s="244"/>
      <c r="D233" s="234" t="s">
        <v>127</v>
      </c>
      <c r="E233" s="245" t="s">
        <v>19</v>
      </c>
      <c r="F233" s="246" t="s">
        <v>455</v>
      </c>
      <c r="G233" s="244"/>
      <c r="H233" s="247">
        <v>1.913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127</v>
      </c>
      <c r="AU233" s="253" t="s">
        <v>81</v>
      </c>
      <c r="AV233" s="14" t="s">
        <v>81</v>
      </c>
      <c r="AW233" s="14" t="s">
        <v>33</v>
      </c>
      <c r="AX233" s="14" t="s">
        <v>71</v>
      </c>
      <c r="AY233" s="253" t="s">
        <v>118</v>
      </c>
    </row>
    <row r="234" spans="1:51" s="14" customFormat="1" ht="12">
      <c r="A234" s="14"/>
      <c r="B234" s="243"/>
      <c r="C234" s="244"/>
      <c r="D234" s="234" t="s">
        <v>127</v>
      </c>
      <c r="E234" s="245" t="s">
        <v>19</v>
      </c>
      <c r="F234" s="246" t="s">
        <v>456</v>
      </c>
      <c r="G234" s="244"/>
      <c r="H234" s="247">
        <v>5.805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127</v>
      </c>
      <c r="AU234" s="253" t="s">
        <v>81</v>
      </c>
      <c r="AV234" s="14" t="s">
        <v>81</v>
      </c>
      <c r="AW234" s="14" t="s">
        <v>33</v>
      </c>
      <c r="AX234" s="14" t="s">
        <v>71</v>
      </c>
      <c r="AY234" s="253" t="s">
        <v>118</v>
      </c>
    </row>
    <row r="235" spans="1:51" s="14" customFormat="1" ht="12">
      <c r="A235" s="14"/>
      <c r="B235" s="243"/>
      <c r="C235" s="244"/>
      <c r="D235" s="234" t="s">
        <v>127</v>
      </c>
      <c r="E235" s="245" t="s">
        <v>19</v>
      </c>
      <c r="F235" s="246" t="s">
        <v>457</v>
      </c>
      <c r="G235" s="244"/>
      <c r="H235" s="247">
        <v>0.662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127</v>
      </c>
      <c r="AU235" s="253" t="s">
        <v>81</v>
      </c>
      <c r="AV235" s="14" t="s">
        <v>81</v>
      </c>
      <c r="AW235" s="14" t="s">
        <v>33</v>
      </c>
      <c r="AX235" s="14" t="s">
        <v>71</v>
      </c>
      <c r="AY235" s="253" t="s">
        <v>118</v>
      </c>
    </row>
    <row r="236" spans="1:51" s="14" customFormat="1" ht="12">
      <c r="A236" s="14"/>
      <c r="B236" s="243"/>
      <c r="C236" s="244"/>
      <c r="D236" s="234" t="s">
        <v>127</v>
      </c>
      <c r="E236" s="245" t="s">
        <v>19</v>
      </c>
      <c r="F236" s="246" t="s">
        <v>457</v>
      </c>
      <c r="G236" s="244"/>
      <c r="H236" s="247">
        <v>0.662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127</v>
      </c>
      <c r="AU236" s="253" t="s">
        <v>81</v>
      </c>
      <c r="AV236" s="14" t="s">
        <v>81</v>
      </c>
      <c r="AW236" s="14" t="s">
        <v>33</v>
      </c>
      <c r="AX236" s="14" t="s">
        <v>71</v>
      </c>
      <c r="AY236" s="253" t="s">
        <v>118</v>
      </c>
    </row>
    <row r="237" spans="1:51" s="14" customFormat="1" ht="12">
      <c r="A237" s="14"/>
      <c r="B237" s="243"/>
      <c r="C237" s="244"/>
      <c r="D237" s="234" t="s">
        <v>127</v>
      </c>
      <c r="E237" s="245" t="s">
        <v>19</v>
      </c>
      <c r="F237" s="246" t="s">
        <v>458</v>
      </c>
      <c r="G237" s="244"/>
      <c r="H237" s="247">
        <v>0.6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127</v>
      </c>
      <c r="AU237" s="253" t="s">
        <v>81</v>
      </c>
      <c r="AV237" s="14" t="s">
        <v>81</v>
      </c>
      <c r="AW237" s="14" t="s">
        <v>33</v>
      </c>
      <c r="AX237" s="14" t="s">
        <v>71</v>
      </c>
      <c r="AY237" s="253" t="s">
        <v>118</v>
      </c>
    </row>
    <row r="238" spans="1:51" s="14" customFormat="1" ht="12">
      <c r="A238" s="14"/>
      <c r="B238" s="243"/>
      <c r="C238" s="244"/>
      <c r="D238" s="234" t="s">
        <v>127</v>
      </c>
      <c r="E238" s="245" t="s">
        <v>19</v>
      </c>
      <c r="F238" s="246" t="s">
        <v>458</v>
      </c>
      <c r="G238" s="244"/>
      <c r="H238" s="247">
        <v>0.6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127</v>
      </c>
      <c r="AU238" s="253" t="s">
        <v>81</v>
      </c>
      <c r="AV238" s="14" t="s">
        <v>81</v>
      </c>
      <c r="AW238" s="14" t="s">
        <v>33</v>
      </c>
      <c r="AX238" s="14" t="s">
        <v>71</v>
      </c>
      <c r="AY238" s="253" t="s">
        <v>118</v>
      </c>
    </row>
    <row r="239" spans="1:51" s="14" customFormat="1" ht="12">
      <c r="A239" s="14"/>
      <c r="B239" s="243"/>
      <c r="C239" s="244"/>
      <c r="D239" s="234" t="s">
        <v>127</v>
      </c>
      <c r="E239" s="245" t="s">
        <v>19</v>
      </c>
      <c r="F239" s="246" t="s">
        <v>459</v>
      </c>
      <c r="G239" s="244"/>
      <c r="H239" s="247">
        <v>5.801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127</v>
      </c>
      <c r="AU239" s="253" t="s">
        <v>81</v>
      </c>
      <c r="AV239" s="14" t="s">
        <v>81</v>
      </c>
      <c r="AW239" s="14" t="s">
        <v>33</v>
      </c>
      <c r="AX239" s="14" t="s">
        <v>71</v>
      </c>
      <c r="AY239" s="253" t="s">
        <v>118</v>
      </c>
    </row>
    <row r="240" spans="1:51" s="14" customFormat="1" ht="12">
      <c r="A240" s="14"/>
      <c r="B240" s="243"/>
      <c r="C240" s="244"/>
      <c r="D240" s="234" t="s">
        <v>127</v>
      </c>
      <c r="E240" s="245" t="s">
        <v>19</v>
      </c>
      <c r="F240" s="246" t="s">
        <v>459</v>
      </c>
      <c r="G240" s="244"/>
      <c r="H240" s="247">
        <v>5.801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127</v>
      </c>
      <c r="AU240" s="253" t="s">
        <v>81</v>
      </c>
      <c r="AV240" s="14" t="s">
        <v>81</v>
      </c>
      <c r="AW240" s="14" t="s">
        <v>33</v>
      </c>
      <c r="AX240" s="14" t="s">
        <v>71</v>
      </c>
      <c r="AY240" s="253" t="s">
        <v>118</v>
      </c>
    </row>
    <row r="241" spans="1:51" s="15" customFormat="1" ht="12">
      <c r="A241" s="15"/>
      <c r="B241" s="254"/>
      <c r="C241" s="255"/>
      <c r="D241" s="234" t="s">
        <v>127</v>
      </c>
      <c r="E241" s="256" t="s">
        <v>19</v>
      </c>
      <c r="F241" s="257" t="s">
        <v>130</v>
      </c>
      <c r="G241" s="255"/>
      <c r="H241" s="258">
        <v>30.109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4" t="s">
        <v>127</v>
      </c>
      <c r="AU241" s="264" t="s">
        <v>81</v>
      </c>
      <c r="AV241" s="15" t="s">
        <v>125</v>
      </c>
      <c r="AW241" s="15" t="s">
        <v>33</v>
      </c>
      <c r="AX241" s="15" t="s">
        <v>79</v>
      </c>
      <c r="AY241" s="264" t="s">
        <v>118</v>
      </c>
    </row>
    <row r="242" spans="1:65" s="2" customFormat="1" ht="16.5" customHeight="1">
      <c r="A242" s="39"/>
      <c r="B242" s="40"/>
      <c r="C242" s="219" t="s">
        <v>227</v>
      </c>
      <c r="D242" s="219" t="s">
        <v>120</v>
      </c>
      <c r="E242" s="220" t="s">
        <v>463</v>
      </c>
      <c r="F242" s="221" t="s">
        <v>464</v>
      </c>
      <c r="G242" s="222" t="s">
        <v>123</v>
      </c>
      <c r="H242" s="223">
        <v>30.109</v>
      </c>
      <c r="I242" s="224"/>
      <c r="J242" s="225">
        <f>ROUND(I242*H242,2)</f>
        <v>0</v>
      </c>
      <c r="K242" s="221" t="s">
        <v>124</v>
      </c>
      <c r="L242" s="45"/>
      <c r="M242" s="226" t="s">
        <v>19</v>
      </c>
      <c r="N242" s="227" t="s">
        <v>42</v>
      </c>
      <c r="O242" s="85"/>
      <c r="P242" s="228">
        <f>O242*H242</f>
        <v>0</v>
      </c>
      <c r="Q242" s="228">
        <v>0.0025</v>
      </c>
      <c r="R242" s="228">
        <f>Q242*H242</f>
        <v>0.0752725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125</v>
      </c>
      <c r="AT242" s="230" t="s">
        <v>120</v>
      </c>
      <c r="AU242" s="230" t="s">
        <v>81</v>
      </c>
      <c r="AY242" s="18" t="s">
        <v>118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79</v>
      </c>
      <c r="BK242" s="231">
        <f>ROUND(I242*H242,2)</f>
        <v>0</v>
      </c>
      <c r="BL242" s="18" t="s">
        <v>125</v>
      </c>
      <c r="BM242" s="230" t="s">
        <v>465</v>
      </c>
    </row>
    <row r="243" spans="1:51" s="14" customFormat="1" ht="12">
      <c r="A243" s="14"/>
      <c r="B243" s="243"/>
      <c r="C243" s="244"/>
      <c r="D243" s="234" t="s">
        <v>127</v>
      </c>
      <c r="E243" s="245" t="s">
        <v>19</v>
      </c>
      <c r="F243" s="246" t="s">
        <v>450</v>
      </c>
      <c r="G243" s="244"/>
      <c r="H243" s="247">
        <v>4.29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127</v>
      </c>
      <c r="AU243" s="253" t="s">
        <v>81</v>
      </c>
      <c r="AV243" s="14" t="s">
        <v>81</v>
      </c>
      <c r="AW243" s="14" t="s">
        <v>33</v>
      </c>
      <c r="AX243" s="14" t="s">
        <v>71</v>
      </c>
      <c r="AY243" s="253" t="s">
        <v>118</v>
      </c>
    </row>
    <row r="244" spans="1:51" s="14" customFormat="1" ht="12">
      <c r="A244" s="14"/>
      <c r="B244" s="243"/>
      <c r="C244" s="244"/>
      <c r="D244" s="234" t="s">
        <v>127</v>
      </c>
      <c r="E244" s="245" t="s">
        <v>19</v>
      </c>
      <c r="F244" s="246" t="s">
        <v>451</v>
      </c>
      <c r="G244" s="244"/>
      <c r="H244" s="247">
        <v>0.33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127</v>
      </c>
      <c r="AU244" s="253" t="s">
        <v>81</v>
      </c>
      <c r="AV244" s="14" t="s">
        <v>81</v>
      </c>
      <c r="AW244" s="14" t="s">
        <v>33</v>
      </c>
      <c r="AX244" s="14" t="s">
        <v>71</v>
      </c>
      <c r="AY244" s="253" t="s">
        <v>118</v>
      </c>
    </row>
    <row r="245" spans="1:51" s="14" customFormat="1" ht="12">
      <c r="A245" s="14"/>
      <c r="B245" s="243"/>
      <c r="C245" s="244"/>
      <c r="D245" s="234" t="s">
        <v>127</v>
      </c>
      <c r="E245" s="245" t="s">
        <v>19</v>
      </c>
      <c r="F245" s="246" t="s">
        <v>452</v>
      </c>
      <c r="G245" s="244"/>
      <c r="H245" s="247">
        <v>2.34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127</v>
      </c>
      <c r="AU245" s="253" t="s">
        <v>81</v>
      </c>
      <c r="AV245" s="14" t="s">
        <v>81</v>
      </c>
      <c r="AW245" s="14" t="s">
        <v>33</v>
      </c>
      <c r="AX245" s="14" t="s">
        <v>71</v>
      </c>
      <c r="AY245" s="253" t="s">
        <v>118</v>
      </c>
    </row>
    <row r="246" spans="1:51" s="14" customFormat="1" ht="12">
      <c r="A246" s="14"/>
      <c r="B246" s="243"/>
      <c r="C246" s="244"/>
      <c r="D246" s="234" t="s">
        <v>127</v>
      </c>
      <c r="E246" s="245" t="s">
        <v>19</v>
      </c>
      <c r="F246" s="246" t="s">
        <v>453</v>
      </c>
      <c r="G246" s="244"/>
      <c r="H246" s="247">
        <v>0.18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127</v>
      </c>
      <c r="AU246" s="253" t="s">
        <v>81</v>
      </c>
      <c r="AV246" s="14" t="s">
        <v>81</v>
      </c>
      <c r="AW246" s="14" t="s">
        <v>33</v>
      </c>
      <c r="AX246" s="14" t="s">
        <v>71</v>
      </c>
      <c r="AY246" s="253" t="s">
        <v>118</v>
      </c>
    </row>
    <row r="247" spans="1:51" s="14" customFormat="1" ht="12">
      <c r="A247" s="14"/>
      <c r="B247" s="243"/>
      <c r="C247" s="244"/>
      <c r="D247" s="234" t="s">
        <v>127</v>
      </c>
      <c r="E247" s="245" t="s">
        <v>19</v>
      </c>
      <c r="F247" s="246" t="s">
        <v>454</v>
      </c>
      <c r="G247" s="244"/>
      <c r="H247" s="247">
        <v>1.125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127</v>
      </c>
      <c r="AU247" s="253" t="s">
        <v>81</v>
      </c>
      <c r="AV247" s="14" t="s">
        <v>81</v>
      </c>
      <c r="AW247" s="14" t="s">
        <v>33</v>
      </c>
      <c r="AX247" s="14" t="s">
        <v>71</v>
      </c>
      <c r="AY247" s="253" t="s">
        <v>118</v>
      </c>
    </row>
    <row r="248" spans="1:51" s="14" customFormat="1" ht="12">
      <c r="A248" s="14"/>
      <c r="B248" s="243"/>
      <c r="C248" s="244"/>
      <c r="D248" s="234" t="s">
        <v>127</v>
      </c>
      <c r="E248" s="245" t="s">
        <v>19</v>
      </c>
      <c r="F248" s="246" t="s">
        <v>455</v>
      </c>
      <c r="G248" s="244"/>
      <c r="H248" s="247">
        <v>1.913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127</v>
      </c>
      <c r="AU248" s="253" t="s">
        <v>81</v>
      </c>
      <c r="AV248" s="14" t="s">
        <v>81</v>
      </c>
      <c r="AW248" s="14" t="s">
        <v>33</v>
      </c>
      <c r="AX248" s="14" t="s">
        <v>71</v>
      </c>
      <c r="AY248" s="253" t="s">
        <v>118</v>
      </c>
    </row>
    <row r="249" spans="1:51" s="14" customFormat="1" ht="12">
      <c r="A249" s="14"/>
      <c r="B249" s="243"/>
      <c r="C249" s="244"/>
      <c r="D249" s="234" t="s">
        <v>127</v>
      </c>
      <c r="E249" s="245" t="s">
        <v>19</v>
      </c>
      <c r="F249" s="246" t="s">
        <v>456</v>
      </c>
      <c r="G249" s="244"/>
      <c r="H249" s="247">
        <v>5.805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127</v>
      </c>
      <c r="AU249" s="253" t="s">
        <v>81</v>
      </c>
      <c r="AV249" s="14" t="s">
        <v>81</v>
      </c>
      <c r="AW249" s="14" t="s">
        <v>33</v>
      </c>
      <c r="AX249" s="14" t="s">
        <v>71</v>
      </c>
      <c r="AY249" s="253" t="s">
        <v>118</v>
      </c>
    </row>
    <row r="250" spans="1:51" s="14" customFormat="1" ht="12">
      <c r="A250" s="14"/>
      <c r="B250" s="243"/>
      <c r="C250" s="244"/>
      <c r="D250" s="234" t="s">
        <v>127</v>
      </c>
      <c r="E250" s="245" t="s">
        <v>19</v>
      </c>
      <c r="F250" s="246" t="s">
        <v>457</v>
      </c>
      <c r="G250" s="244"/>
      <c r="H250" s="247">
        <v>0.662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127</v>
      </c>
      <c r="AU250" s="253" t="s">
        <v>81</v>
      </c>
      <c r="AV250" s="14" t="s">
        <v>81</v>
      </c>
      <c r="AW250" s="14" t="s">
        <v>33</v>
      </c>
      <c r="AX250" s="14" t="s">
        <v>71</v>
      </c>
      <c r="AY250" s="253" t="s">
        <v>118</v>
      </c>
    </row>
    <row r="251" spans="1:51" s="14" customFormat="1" ht="12">
      <c r="A251" s="14"/>
      <c r="B251" s="243"/>
      <c r="C251" s="244"/>
      <c r="D251" s="234" t="s">
        <v>127</v>
      </c>
      <c r="E251" s="245" t="s">
        <v>19</v>
      </c>
      <c r="F251" s="246" t="s">
        <v>457</v>
      </c>
      <c r="G251" s="244"/>
      <c r="H251" s="247">
        <v>0.662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127</v>
      </c>
      <c r="AU251" s="253" t="s">
        <v>81</v>
      </c>
      <c r="AV251" s="14" t="s">
        <v>81</v>
      </c>
      <c r="AW251" s="14" t="s">
        <v>33</v>
      </c>
      <c r="AX251" s="14" t="s">
        <v>71</v>
      </c>
      <c r="AY251" s="253" t="s">
        <v>118</v>
      </c>
    </row>
    <row r="252" spans="1:51" s="14" customFormat="1" ht="12">
      <c r="A252" s="14"/>
      <c r="B252" s="243"/>
      <c r="C252" s="244"/>
      <c r="D252" s="234" t="s">
        <v>127</v>
      </c>
      <c r="E252" s="245" t="s">
        <v>19</v>
      </c>
      <c r="F252" s="246" t="s">
        <v>458</v>
      </c>
      <c r="G252" s="244"/>
      <c r="H252" s="247">
        <v>0.6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127</v>
      </c>
      <c r="AU252" s="253" t="s">
        <v>81</v>
      </c>
      <c r="AV252" s="14" t="s">
        <v>81</v>
      </c>
      <c r="AW252" s="14" t="s">
        <v>33</v>
      </c>
      <c r="AX252" s="14" t="s">
        <v>71</v>
      </c>
      <c r="AY252" s="253" t="s">
        <v>118</v>
      </c>
    </row>
    <row r="253" spans="1:51" s="14" customFormat="1" ht="12">
      <c r="A253" s="14"/>
      <c r="B253" s="243"/>
      <c r="C253" s="244"/>
      <c r="D253" s="234" t="s">
        <v>127</v>
      </c>
      <c r="E253" s="245" t="s">
        <v>19</v>
      </c>
      <c r="F253" s="246" t="s">
        <v>458</v>
      </c>
      <c r="G253" s="244"/>
      <c r="H253" s="247">
        <v>0.6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127</v>
      </c>
      <c r="AU253" s="253" t="s">
        <v>81</v>
      </c>
      <c r="AV253" s="14" t="s">
        <v>81</v>
      </c>
      <c r="AW253" s="14" t="s">
        <v>33</v>
      </c>
      <c r="AX253" s="14" t="s">
        <v>71</v>
      </c>
      <c r="AY253" s="253" t="s">
        <v>118</v>
      </c>
    </row>
    <row r="254" spans="1:51" s="14" customFormat="1" ht="12">
      <c r="A254" s="14"/>
      <c r="B254" s="243"/>
      <c r="C254" s="244"/>
      <c r="D254" s="234" t="s">
        <v>127</v>
      </c>
      <c r="E254" s="245" t="s">
        <v>19</v>
      </c>
      <c r="F254" s="246" t="s">
        <v>459</v>
      </c>
      <c r="G254" s="244"/>
      <c r="H254" s="247">
        <v>5.801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127</v>
      </c>
      <c r="AU254" s="253" t="s">
        <v>81</v>
      </c>
      <c r="AV254" s="14" t="s">
        <v>81</v>
      </c>
      <c r="AW254" s="14" t="s">
        <v>33</v>
      </c>
      <c r="AX254" s="14" t="s">
        <v>71</v>
      </c>
      <c r="AY254" s="253" t="s">
        <v>118</v>
      </c>
    </row>
    <row r="255" spans="1:51" s="14" customFormat="1" ht="12">
      <c r="A255" s="14"/>
      <c r="B255" s="243"/>
      <c r="C255" s="244"/>
      <c r="D255" s="234" t="s">
        <v>127</v>
      </c>
      <c r="E255" s="245" t="s">
        <v>19</v>
      </c>
      <c r="F255" s="246" t="s">
        <v>459</v>
      </c>
      <c r="G255" s="244"/>
      <c r="H255" s="247">
        <v>5.801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127</v>
      </c>
      <c r="AU255" s="253" t="s">
        <v>81</v>
      </c>
      <c r="AV255" s="14" t="s">
        <v>81</v>
      </c>
      <c r="AW255" s="14" t="s">
        <v>33</v>
      </c>
      <c r="AX255" s="14" t="s">
        <v>71</v>
      </c>
      <c r="AY255" s="253" t="s">
        <v>118</v>
      </c>
    </row>
    <row r="256" spans="1:51" s="15" customFormat="1" ht="12">
      <c r="A256" s="15"/>
      <c r="B256" s="254"/>
      <c r="C256" s="255"/>
      <c r="D256" s="234" t="s">
        <v>127</v>
      </c>
      <c r="E256" s="256" t="s">
        <v>19</v>
      </c>
      <c r="F256" s="257" t="s">
        <v>130</v>
      </c>
      <c r="G256" s="255"/>
      <c r="H256" s="258">
        <v>30.109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4" t="s">
        <v>127</v>
      </c>
      <c r="AU256" s="264" t="s">
        <v>81</v>
      </c>
      <c r="AV256" s="15" t="s">
        <v>125</v>
      </c>
      <c r="AW256" s="15" t="s">
        <v>33</v>
      </c>
      <c r="AX256" s="15" t="s">
        <v>79</v>
      </c>
      <c r="AY256" s="264" t="s">
        <v>118</v>
      </c>
    </row>
    <row r="257" spans="1:65" s="2" customFormat="1" ht="21.75" customHeight="1">
      <c r="A257" s="39"/>
      <c r="B257" s="40"/>
      <c r="C257" s="219" t="s">
        <v>7</v>
      </c>
      <c r="D257" s="219" t="s">
        <v>120</v>
      </c>
      <c r="E257" s="220" t="s">
        <v>466</v>
      </c>
      <c r="F257" s="221" t="s">
        <v>467</v>
      </c>
      <c r="G257" s="222" t="s">
        <v>194</v>
      </c>
      <c r="H257" s="223">
        <v>0.399</v>
      </c>
      <c r="I257" s="224"/>
      <c r="J257" s="225">
        <f>ROUND(I257*H257,2)</f>
        <v>0</v>
      </c>
      <c r="K257" s="221" t="s">
        <v>124</v>
      </c>
      <c r="L257" s="45"/>
      <c r="M257" s="226" t="s">
        <v>19</v>
      </c>
      <c r="N257" s="227" t="s">
        <v>42</v>
      </c>
      <c r="O257" s="85"/>
      <c r="P257" s="228">
        <f>O257*H257</f>
        <v>0</v>
      </c>
      <c r="Q257" s="228">
        <v>1.04881</v>
      </c>
      <c r="R257" s="228">
        <f>Q257*H257</f>
        <v>0.41847519000000005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125</v>
      </c>
      <c r="AT257" s="230" t="s">
        <v>120</v>
      </c>
      <c r="AU257" s="230" t="s">
        <v>81</v>
      </c>
      <c r="AY257" s="18" t="s">
        <v>118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79</v>
      </c>
      <c r="BK257" s="231">
        <f>ROUND(I257*H257,2)</f>
        <v>0</v>
      </c>
      <c r="BL257" s="18" t="s">
        <v>125</v>
      </c>
      <c r="BM257" s="230" t="s">
        <v>468</v>
      </c>
    </row>
    <row r="258" spans="1:51" s="14" customFormat="1" ht="12">
      <c r="A258" s="14"/>
      <c r="B258" s="243"/>
      <c r="C258" s="244"/>
      <c r="D258" s="234" t="s">
        <v>127</v>
      </c>
      <c r="E258" s="245" t="s">
        <v>19</v>
      </c>
      <c r="F258" s="246" t="s">
        <v>469</v>
      </c>
      <c r="G258" s="244"/>
      <c r="H258" s="247">
        <v>0.399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127</v>
      </c>
      <c r="AU258" s="253" t="s">
        <v>81</v>
      </c>
      <c r="AV258" s="14" t="s">
        <v>81</v>
      </c>
      <c r="AW258" s="14" t="s">
        <v>33</v>
      </c>
      <c r="AX258" s="14" t="s">
        <v>71</v>
      </c>
      <c r="AY258" s="253" t="s">
        <v>118</v>
      </c>
    </row>
    <row r="259" spans="1:51" s="15" customFormat="1" ht="12">
      <c r="A259" s="15"/>
      <c r="B259" s="254"/>
      <c r="C259" s="255"/>
      <c r="D259" s="234" t="s">
        <v>127</v>
      </c>
      <c r="E259" s="256" t="s">
        <v>19</v>
      </c>
      <c r="F259" s="257" t="s">
        <v>130</v>
      </c>
      <c r="G259" s="255"/>
      <c r="H259" s="258">
        <v>0.399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4" t="s">
        <v>127</v>
      </c>
      <c r="AU259" s="264" t="s">
        <v>81</v>
      </c>
      <c r="AV259" s="15" t="s">
        <v>125</v>
      </c>
      <c r="AW259" s="15" t="s">
        <v>33</v>
      </c>
      <c r="AX259" s="15" t="s">
        <v>79</v>
      </c>
      <c r="AY259" s="264" t="s">
        <v>118</v>
      </c>
    </row>
    <row r="260" spans="1:63" s="12" customFormat="1" ht="22.8" customHeight="1">
      <c r="A260" s="12"/>
      <c r="B260" s="203"/>
      <c r="C260" s="204"/>
      <c r="D260" s="205" t="s">
        <v>70</v>
      </c>
      <c r="E260" s="217" t="s">
        <v>144</v>
      </c>
      <c r="F260" s="217" t="s">
        <v>222</v>
      </c>
      <c r="G260" s="204"/>
      <c r="H260" s="204"/>
      <c r="I260" s="207"/>
      <c r="J260" s="218">
        <f>BK260</f>
        <v>0</v>
      </c>
      <c r="K260" s="204"/>
      <c r="L260" s="209"/>
      <c r="M260" s="210"/>
      <c r="N260" s="211"/>
      <c r="O260" s="211"/>
      <c r="P260" s="212">
        <f>SUM(P261:P272)</f>
        <v>0</v>
      </c>
      <c r="Q260" s="211"/>
      <c r="R260" s="212">
        <f>SUM(R261:R272)</f>
        <v>4.4939975</v>
      </c>
      <c r="S260" s="211"/>
      <c r="T260" s="213">
        <f>SUM(T261:T272)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4" t="s">
        <v>79</v>
      </c>
      <c r="AT260" s="215" t="s">
        <v>70</v>
      </c>
      <c r="AU260" s="215" t="s">
        <v>79</v>
      </c>
      <c r="AY260" s="214" t="s">
        <v>118</v>
      </c>
      <c r="BK260" s="216">
        <f>SUM(BK261:BK272)</f>
        <v>0</v>
      </c>
    </row>
    <row r="261" spans="1:65" s="2" customFormat="1" ht="21.75" customHeight="1">
      <c r="A261" s="39"/>
      <c r="B261" s="40"/>
      <c r="C261" s="219" t="s">
        <v>237</v>
      </c>
      <c r="D261" s="219" t="s">
        <v>120</v>
      </c>
      <c r="E261" s="220" t="s">
        <v>224</v>
      </c>
      <c r="F261" s="221" t="s">
        <v>225</v>
      </c>
      <c r="G261" s="222" t="s">
        <v>123</v>
      </c>
      <c r="H261" s="223">
        <v>6.707</v>
      </c>
      <c r="I261" s="224"/>
      <c r="J261" s="225">
        <f>ROUND(I261*H261,2)</f>
        <v>0</v>
      </c>
      <c r="K261" s="221" t="s">
        <v>124</v>
      </c>
      <c r="L261" s="45"/>
      <c r="M261" s="226" t="s">
        <v>19</v>
      </c>
      <c r="N261" s="227" t="s">
        <v>42</v>
      </c>
      <c r="O261" s="85"/>
      <c r="P261" s="228">
        <f>O261*H261</f>
        <v>0</v>
      </c>
      <c r="Q261" s="228">
        <v>0.496</v>
      </c>
      <c r="R261" s="228">
        <f>Q261*H261</f>
        <v>3.326672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125</v>
      </c>
      <c r="AT261" s="230" t="s">
        <v>120</v>
      </c>
      <c r="AU261" s="230" t="s">
        <v>81</v>
      </c>
      <c r="AY261" s="18" t="s">
        <v>118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79</v>
      </c>
      <c r="BK261" s="231">
        <f>ROUND(I261*H261,2)</f>
        <v>0</v>
      </c>
      <c r="BL261" s="18" t="s">
        <v>125</v>
      </c>
      <c r="BM261" s="230" t="s">
        <v>470</v>
      </c>
    </row>
    <row r="262" spans="1:51" s="13" customFormat="1" ht="12">
      <c r="A262" s="13"/>
      <c r="B262" s="232"/>
      <c r="C262" s="233"/>
      <c r="D262" s="234" t="s">
        <v>127</v>
      </c>
      <c r="E262" s="235" t="s">
        <v>19</v>
      </c>
      <c r="F262" s="236" t="s">
        <v>378</v>
      </c>
      <c r="G262" s="233"/>
      <c r="H262" s="235" t="s">
        <v>19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127</v>
      </c>
      <c r="AU262" s="242" t="s">
        <v>81</v>
      </c>
      <c r="AV262" s="13" t="s">
        <v>79</v>
      </c>
      <c r="AW262" s="13" t="s">
        <v>33</v>
      </c>
      <c r="AX262" s="13" t="s">
        <v>71</v>
      </c>
      <c r="AY262" s="242" t="s">
        <v>118</v>
      </c>
    </row>
    <row r="263" spans="1:51" s="14" customFormat="1" ht="12">
      <c r="A263" s="14"/>
      <c r="B263" s="243"/>
      <c r="C263" s="244"/>
      <c r="D263" s="234" t="s">
        <v>127</v>
      </c>
      <c r="E263" s="245" t="s">
        <v>19</v>
      </c>
      <c r="F263" s="246" t="s">
        <v>471</v>
      </c>
      <c r="G263" s="244"/>
      <c r="H263" s="247">
        <v>6.707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127</v>
      </c>
      <c r="AU263" s="253" t="s">
        <v>81</v>
      </c>
      <c r="AV263" s="14" t="s">
        <v>81</v>
      </c>
      <c r="AW263" s="14" t="s">
        <v>33</v>
      </c>
      <c r="AX263" s="14" t="s">
        <v>71</v>
      </c>
      <c r="AY263" s="253" t="s">
        <v>118</v>
      </c>
    </row>
    <row r="264" spans="1:51" s="15" customFormat="1" ht="12">
      <c r="A264" s="15"/>
      <c r="B264" s="254"/>
      <c r="C264" s="255"/>
      <c r="D264" s="234" t="s">
        <v>127</v>
      </c>
      <c r="E264" s="256" t="s">
        <v>19</v>
      </c>
      <c r="F264" s="257" t="s">
        <v>130</v>
      </c>
      <c r="G264" s="255"/>
      <c r="H264" s="258">
        <v>6.707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4" t="s">
        <v>127</v>
      </c>
      <c r="AU264" s="264" t="s">
        <v>81</v>
      </c>
      <c r="AV264" s="15" t="s">
        <v>125</v>
      </c>
      <c r="AW264" s="15" t="s">
        <v>33</v>
      </c>
      <c r="AX264" s="15" t="s">
        <v>79</v>
      </c>
      <c r="AY264" s="264" t="s">
        <v>118</v>
      </c>
    </row>
    <row r="265" spans="1:65" s="2" customFormat="1" ht="33" customHeight="1">
      <c r="A265" s="39"/>
      <c r="B265" s="40"/>
      <c r="C265" s="219" t="s">
        <v>242</v>
      </c>
      <c r="D265" s="219" t="s">
        <v>120</v>
      </c>
      <c r="E265" s="220" t="s">
        <v>472</v>
      </c>
      <c r="F265" s="221" t="s">
        <v>473</v>
      </c>
      <c r="G265" s="222" t="s">
        <v>123</v>
      </c>
      <c r="H265" s="223">
        <v>5.918</v>
      </c>
      <c r="I265" s="224"/>
      <c r="J265" s="225">
        <f>ROUND(I265*H265,2)</f>
        <v>0</v>
      </c>
      <c r="K265" s="221" t="s">
        <v>124</v>
      </c>
      <c r="L265" s="45"/>
      <c r="M265" s="226" t="s">
        <v>19</v>
      </c>
      <c r="N265" s="227" t="s">
        <v>42</v>
      </c>
      <c r="O265" s="85"/>
      <c r="P265" s="228">
        <f>O265*H265</f>
        <v>0</v>
      </c>
      <c r="Q265" s="228">
        <v>0.08425</v>
      </c>
      <c r="R265" s="228">
        <f>Q265*H265</f>
        <v>0.4985915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125</v>
      </c>
      <c r="AT265" s="230" t="s">
        <v>120</v>
      </c>
      <c r="AU265" s="230" t="s">
        <v>81</v>
      </c>
      <c r="AY265" s="18" t="s">
        <v>118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79</v>
      </c>
      <c r="BK265" s="231">
        <f>ROUND(I265*H265,2)</f>
        <v>0</v>
      </c>
      <c r="BL265" s="18" t="s">
        <v>125</v>
      </c>
      <c r="BM265" s="230" t="s">
        <v>474</v>
      </c>
    </row>
    <row r="266" spans="1:51" s="13" customFormat="1" ht="12">
      <c r="A266" s="13"/>
      <c r="B266" s="232"/>
      <c r="C266" s="233"/>
      <c r="D266" s="234" t="s">
        <v>127</v>
      </c>
      <c r="E266" s="235" t="s">
        <v>19</v>
      </c>
      <c r="F266" s="236" t="s">
        <v>378</v>
      </c>
      <c r="G266" s="233"/>
      <c r="H266" s="235" t="s">
        <v>19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127</v>
      </c>
      <c r="AU266" s="242" t="s">
        <v>81</v>
      </c>
      <c r="AV266" s="13" t="s">
        <v>79</v>
      </c>
      <c r="AW266" s="13" t="s">
        <v>33</v>
      </c>
      <c r="AX266" s="13" t="s">
        <v>71</v>
      </c>
      <c r="AY266" s="242" t="s">
        <v>118</v>
      </c>
    </row>
    <row r="267" spans="1:51" s="14" customFormat="1" ht="12">
      <c r="A267" s="14"/>
      <c r="B267" s="243"/>
      <c r="C267" s="244"/>
      <c r="D267" s="234" t="s">
        <v>127</v>
      </c>
      <c r="E267" s="245" t="s">
        <v>19</v>
      </c>
      <c r="F267" s="246" t="s">
        <v>475</v>
      </c>
      <c r="G267" s="244"/>
      <c r="H267" s="247">
        <v>5.918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127</v>
      </c>
      <c r="AU267" s="253" t="s">
        <v>81</v>
      </c>
      <c r="AV267" s="14" t="s">
        <v>81</v>
      </c>
      <c r="AW267" s="14" t="s">
        <v>33</v>
      </c>
      <c r="AX267" s="14" t="s">
        <v>71</v>
      </c>
      <c r="AY267" s="253" t="s">
        <v>118</v>
      </c>
    </row>
    <row r="268" spans="1:51" s="15" customFormat="1" ht="12">
      <c r="A268" s="15"/>
      <c r="B268" s="254"/>
      <c r="C268" s="255"/>
      <c r="D268" s="234" t="s">
        <v>127</v>
      </c>
      <c r="E268" s="256" t="s">
        <v>19</v>
      </c>
      <c r="F268" s="257" t="s">
        <v>130</v>
      </c>
      <c r="G268" s="255"/>
      <c r="H268" s="258">
        <v>5.918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4" t="s">
        <v>127</v>
      </c>
      <c r="AU268" s="264" t="s">
        <v>81</v>
      </c>
      <c r="AV268" s="15" t="s">
        <v>125</v>
      </c>
      <c r="AW268" s="15" t="s">
        <v>33</v>
      </c>
      <c r="AX268" s="15" t="s">
        <v>79</v>
      </c>
      <c r="AY268" s="264" t="s">
        <v>118</v>
      </c>
    </row>
    <row r="269" spans="1:65" s="2" customFormat="1" ht="16.5" customHeight="1">
      <c r="A269" s="39"/>
      <c r="B269" s="40"/>
      <c r="C269" s="265" t="s">
        <v>247</v>
      </c>
      <c r="D269" s="265" t="s">
        <v>233</v>
      </c>
      <c r="E269" s="266" t="s">
        <v>476</v>
      </c>
      <c r="F269" s="267" t="s">
        <v>477</v>
      </c>
      <c r="G269" s="268" t="s">
        <v>123</v>
      </c>
      <c r="H269" s="269">
        <v>5.918</v>
      </c>
      <c r="I269" s="270"/>
      <c r="J269" s="271">
        <f>ROUND(I269*H269,2)</f>
        <v>0</v>
      </c>
      <c r="K269" s="267" t="s">
        <v>124</v>
      </c>
      <c r="L269" s="272"/>
      <c r="M269" s="273" t="s">
        <v>19</v>
      </c>
      <c r="N269" s="274" t="s">
        <v>42</v>
      </c>
      <c r="O269" s="85"/>
      <c r="P269" s="228">
        <f>O269*H269</f>
        <v>0</v>
      </c>
      <c r="Q269" s="228">
        <v>0.113</v>
      </c>
      <c r="R269" s="228">
        <f>Q269*H269</f>
        <v>0.668734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159</v>
      </c>
      <c r="AT269" s="230" t="s">
        <v>233</v>
      </c>
      <c r="AU269" s="230" t="s">
        <v>81</v>
      </c>
      <c r="AY269" s="18" t="s">
        <v>118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79</v>
      </c>
      <c r="BK269" s="231">
        <f>ROUND(I269*H269,2)</f>
        <v>0</v>
      </c>
      <c r="BL269" s="18" t="s">
        <v>125</v>
      </c>
      <c r="BM269" s="230" t="s">
        <v>478</v>
      </c>
    </row>
    <row r="270" spans="1:51" s="13" customFormat="1" ht="12">
      <c r="A270" s="13"/>
      <c r="B270" s="232"/>
      <c r="C270" s="233"/>
      <c r="D270" s="234" t="s">
        <v>127</v>
      </c>
      <c r="E270" s="235" t="s">
        <v>19</v>
      </c>
      <c r="F270" s="236" t="s">
        <v>378</v>
      </c>
      <c r="G270" s="233"/>
      <c r="H270" s="235" t="s">
        <v>19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127</v>
      </c>
      <c r="AU270" s="242" t="s">
        <v>81</v>
      </c>
      <c r="AV270" s="13" t="s">
        <v>79</v>
      </c>
      <c r="AW270" s="13" t="s">
        <v>33</v>
      </c>
      <c r="AX270" s="13" t="s">
        <v>71</v>
      </c>
      <c r="AY270" s="242" t="s">
        <v>118</v>
      </c>
    </row>
    <row r="271" spans="1:51" s="14" customFormat="1" ht="12">
      <c r="A271" s="14"/>
      <c r="B271" s="243"/>
      <c r="C271" s="244"/>
      <c r="D271" s="234" t="s">
        <v>127</v>
      </c>
      <c r="E271" s="245" t="s">
        <v>19</v>
      </c>
      <c r="F271" s="246" t="s">
        <v>475</v>
      </c>
      <c r="G271" s="244"/>
      <c r="H271" s="247">
        <v>5.918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127</v>
      </c>
      <c r="AU271" s="253" t="s">
        <v>81</v>
      </c>
      <c r="AV271" s="14" t="s">
        <v>81</v>
      </c>
      <c r="AW271" s="14" t="s">
        <v>33</v>
      </c>
      <c r="AX271" s="14" t="s">
        <v>71</v>
      </c>
      <c r="AY271" s="253" t="s">
        <v>118</v>
      </c>
    </row>
    <row r="272" spans="1:51" s="15" customFormat="1" ht="12">
      <c r="A272" s="15"/>
      <c r="B272" s="254"/>
      <c r="C272" s="255"/>
      <c r="D272" s="234" t="s">
        <v>127</v>
      </c>
      <c r="E272" s="256" t="s">
        <v>19</v>
      </c>
      <c r="F272" s="257" t="s">
        <v>130</v>
      </c>
      <c r="G272" s="255"/>
      <c r="H272" s="258">
        <v>5.918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4" t="s">
        <v>127</v>
      </c>
      <c r="AU272" s="264" t="s">
        <v>81</v>
      </c>
      <c r="AV272" s="15" t="s">
        <v>125</v>
      </c>
      <c r="AW272" s="15" t="s">
        <v>33</v>
      </c>
      <c r="AX272" s="15" t="s">
        <v>79</v>
      </c>
      <c r="AY272" s="264" t="s">
        <v>118</v>
      </c>
    </row>
    <row r="273" spans="1:63" s="12" customFormat="1" ht="22.8" customHeight="1">
      <c r="A273" s="12"/>
      <c r="B273" s="203"/>
      <c r="C273" s="204"/>
      <c r="D273" s="205" t="s">
        <v>70</v>
      </c>
      <c r="E273" s="217" t="s">
        <v>150</v>
      </c>
      <c r="F273" s="217" t="s">
        <v>479</v>
      </c>
      <c r="G273" s="204"/>
      <c r="H273" s="204"/>
      <c r="I273" s="207"/>
      <c r="J273" s="218">
        <f>BK273</f>
        <v>0</v>
      </c>
      <c r="K273" s="204"/>
      <c r="L273" s="209"/>
      <c r="M273" s="210"/>
      <c r="N273" s="211"/>
      <c r="O273" s="211"/>
      <c r="P273" s="212">
        <f>SUM(P274:P295)</f>
        <v>0</v>
      </c>
      <c r="Q273" s="211"/>
      <c r="R273" s="212">
        <f>SUM(R274:R295)</f>
        <v>5.67146167</v>
      </c>
      <c r="S273" s="211"/>
      <c r="T273" s="213">
        <f>SUM(T274:T295)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4" t="s">
        <v>79</v>
      </c>
      <c r="AT273" s="215" t="s">
        <v>70</v>
      </c>
      <c r="AU273" s="215" t="s">
        <v>79</v>
      </c>
      <c r="AY273" s="214" t="s">
        <v>118</v>
      </c>
      <c r="BK273" s="216">
        <f>SUM(BK274:BK295)</f>
        <v>0</v>
      </c>
    </row>
    <row r="274" spans="1:65" s="2" customFormat="1" ht="16.5" customHeight="1">
      <c r="A274" s="39"/>
      <c r="B274" s="40"/>
      <c r="C274" s="219" t="s">
        <v>252</v>
      </c>
      <c r="D274" s="219" t="s">
        <v>120</v>
      </c>
      <c r="E274" s="220" t="s">
        <v>480</v>
      </c>
      <c r="F274" s="221" t="s">
        <v>481</v>
      </c>
      <c r="G274" s="222" t="s">
        <v>162</v>
      </c>
      <c r="H274" s="223">
        <v>2.239</v>
      </c>
      <c r="I274" s="224"/>
      <c r="J274" s="225">
        <f>ROUND(I274*H274,2)</f>
        <v>0</v>
      </c>
      <c r="K274" s="221" t="s">
        <v>124</v>
      </c>
      <c r="L274" s="45"/>
      <c r="M274" s="226" t="s">
        <v>19</v>
      </c>
      <c r="N274" s="227" t="s">
        <v>42</v>
      </c>
      <c r="O274" s="85"/>
      <c r="P274" s="228">
        <f>O274*H274</f>
        <v>0</v>
      </c>
      <c r="Q274" s="228">
        <v>2.45329</v>
      </c>
      <c r="R274" s="228">
        <f>Q274*H274</f>
        <v>5.49291631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125</v>
      </c>
      <c r="AT274" s="230" t="s">
        <v>120</v>
      </c>
      <c r="AU274" s="230" t="s">
        <v>81</v>
      </c>
      <c r="AY274" s="18" t="s">
        <v>118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79</v>
      </c>
      <c r="BK274" s="231">
        <f>ROUND(I274*H274,2)</f>
        <v>0</v>
      </c>
      <c r="BL274" s="18" t="s">
        <v>125</v>
      </c>
      <c r="BM274" s="230" t="s">
        <v>482</v>
      </c>
    </row>
    <row r="275" spans="1:51" s="14" customFormat="1" ht="12">
      <c r="A275" s="14"/>
      <c r="B275" s="243"/>
      <c r="C275" s="244"/>
      <c r="D275" s="234" t="s">
        <v>127</v>
      </c>
      <c r="E275" s="245" t="s">
        <v>19</v>
      </c>
      <c r="F275" s="246" t="s">
        <v>483</v>
      </c>
      <c r="G275" s="244"/>
      <c r="H275" s="247">
        <v>0.69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127</v>
      </c>
      <c r="AU275" s="253" t="s">
        <v>81</v>
      </c>
      <c r="AV275" s="14" t="s">
        <v>81</v>
      </c>
      <c r="AW275" s="14" t="s">
        <v>33</v>
      </c>
      <c r="AX275" s="14" t="s">
        <v>71</v>
      </c>
      <c r="AY275" s="253" t="s">
        <v>118</v>
      </c>
    </row>
    <row r="276" spans="1:51" s="14" customFormat="1" ht="12">
      <c r="A276" s="14"/>
      <c r="B276" s="243"/>
      <c r="C276" s="244"/>
      <c r="D276" s="234" t="s">
        <v>127</v>
      </c>
      <c r="E276" s="245" t="s">
        <v>19</v>
      </c>
      <c r="F276" s="246" t="s">
        <v>484</v>
      </c>
      <c r="G276" s="244"/>
      <c r="H276" s="247">
        <v>0.402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127</v>
      </c>
      <c r="AU276" s="253" t="s">
        <v>81</v>
      </c>
      <c r="AV276" s="14" t="s">
        <v>81</v>
      </c>
      <c r="AW276" s="14" t="s">
        <v>33</v>
      </c>
      <c r="AX276" s="14" t="s">
        <v>71</v>
      </c>
      <c r="AY276" s="253" t="s">
        <v>118</v>
      </c>
    </row>
    <row r="277" spans="1:51" s="14" customFormat="1" ht="12">
      <c r="A277" s="14"/>
      <c r="B277" s="243"/>
      <c r="C277" s="244"/>
      <c r="D277" s="234" t="s">
        <v>127</v>
      </c>
      <c r="E277" s="245" t="s">
        <v>19</v>
      </c>
      <c r="F277" s="246" t="s">
        <v>485</v>
      </c>
      <c r="G277" s="244"/>
      <c r="H277" s="247">
        <v>0.617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127</v>
      </c>
      <c r="AU277" s="253" t="s">
        <v>81</v>
      </c>
      <c r="AV277" s="14" t="s">
        <v>81</v>
      </c>
      <c r="AW277" s="14" t="s">
        <v>33</v>
      </c>
      <c r="AX277" s="14" t="s">
        <v>71</v>
      </c>
      <c r="AY277" s="253" t="s">
        <v>118</v>
      </c>
    </row>
    <row r="278" spans="1:51" s="14" customFormat="1" ht="12">
      <c r="A278" s="14"/>
      <c r="B278" s="243"/>
      <c r="C278" s="244"/>
      <c r="D278" s="234" t="s">
        <v>127</v>
      </c>
      <c r="E278" s="245" t="s">
        <v>19</v>
      </c>
      <c r="F278" s="246" t="s">
        <v>486</v>
      </c>
      <c r="G278" s="244"/>
      <c r="H278" s="247">
        <v>0.53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127</v>
      </c>
      <c r="AU278" s="253" t="s">
        <v>81</v>
      </c>
      <c r="AV278" s="14" t="s">
        <v>81</v>
      </c>
      <c r="AW278" s="14" t="s">
        <v>33</v>
      </c>
      <c r="AX278" s="14" t="s">
        <v>71</v>
      </c>
      <c r="AY278" s="253" t="s">
        <v>118</v>
      </c>
    </row>
    <row r="279" spans="1:51" s="15" customFormat="1" ht="12">
      <c r="A279" s="15"/>
      <c r="B279" s="254"/>
      <c r="C279" s="255"/>
      <c r="D279" s="234" t="s">
        <v>127</v>
      </c>
      <c r="E279" s="256" t="s">
        <v>19</v>
      </c>
      <c r="F279" s="257" t="s">
        <v>130</v>
      </c>
      <c r="G279" s="255"/>
      <c r="H279" s="258">
        <v>2.239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4" t="s">
        <v>127</v>
      </c>
      <c r="AU279" s="264" t="s">
        <v>81</v>
      </c>
      <c r="AV279" s="15" t="s">
        <v>125</v>
      </c>
      <c r="AW279" s="15" t="s">
        <v>33</v>
      </c>
      <c r="AX279" s="15" t="s">
        <v>79</v>
      </c>
      <c r="AY279" s="264" t="s">
        <v>118</v>
      </c>
    </row>
    <row r="280" spans="1:65" s="2" customFormat="1" ht="21.75" customHeight="1">
      <c r="A280" s="39"/>
      <c r="B280" s="40"/>
      <c r="C280" s="219" t="s">
        <v>256</v>
      </c>
      <c r="D280" s="219" t="s">
        <v>120</v>
      </c>
      <c r="E280" s="220" t="s">
        <v>487</v>
      </c>
      <c r="F280" s="221" t="s">
        <v>488</v>
      </c>
      <c r="G280" s="222" t="s">
        <v>162</v>
      </c>
      <c r="H280" s="223">
        <v>2.239</v>
      </c>
      <c r="I280" s="224"/>
      <c r="J280" s="225">
        <f>ROUND(I280*H280,2)</f>
        <v>0</v>
      </c>
      <c r="K280" s="221" t="s">
        <v>124</v>
      </c>
      <c r="L280" s="45"/>
      <c r="M280" s="226" t="s">
        <v>19</v>
      </c>
      <c r="N280" s="227" t="s">
        <v>42</v>
      </c>
      <c r="O280" s="85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125</v>
      </c>
      <c r="AT280" s="230" t="s">
        <v>120</v>
      </c>
      <c r="AU280" s="230" t="s">
        <v>81</v>
      </c>
      <c r="AY280" s="18" t="s">
        <v>118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79</v>
      </c>
      <c r="BK280" s="231">
        <f>ROUND(I280*H280,2)</f>
        <v>0</v>
      </c>
      <c r="BL280" s="18" t="s">
        <v>125</v>
      </c>
      <c r="BM280" s="230" t="s">
        <v>489</v>
      </c>
    </row>
    <row r="281" spans="1:51" s="14" customFormat="1" ht="12">
      <c r="A281" s="14"/>
      <c r="B281" s="243"/>
      <c r="C281" s="244"/>
      <c r="D281" s="234" t="s">
        <v>127</v>
      </c>
      <c r="E281" s="245" t="s">
        <v>19</v>
      </c>
      <c r="F281" s="246" t="s">
        <v>483</v>
      </c>
      <c r="G281" s="244"/>
      <c r="H281" s="247">
        <v>0.69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127</v>
      </c>
      <c r="AU281" s="253" t="s">
        <v>81</v>
      </c>
      <c r="AV281" s="14" t="s">
        <v>81</v>
      </c>
      <c r="AW281" s="14" t="s">
        <v>33</v>
      </c>
      <c r="AX281" s="14" t="s">
        <v>71</v>
      </c>
      <c r="AY281" s="253" t="s">
        <v>118</v>
      </c>
    </row>
    <row r="282" spans="1:51" s="14" customFormat="1" ht="12">
      <c r="A282" s="14"/>
      <c r="B282" s="243"/>
      <c r="C282" s="244"/>
      <c r="D282" s="234" t="s">
        <v>127</v>
      </c>
      <c r="E282" s="245" t="s">
        <v>19</v>
      </c>
      <c r="F282" s="246" t="s">
        <v>484</v>
      </c>
      <c r="G282" s="244"/>
      <c r="H282" s="247">
        <v>0.402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127</v>
      </c>
      <c r="AU282" s="253" t="s">
        <v>81</v>
      </c>
      <c r="AV282" s="14" t="s">
        <v>81</v>
      </c>
      <c r="AW282" s="14" t="s">
        <v>33</v>
      </c>
      <c r="AX282" s="14" t="s">
        <v>71</v>
      </c>
      <c r="AY282" s="253" t="s">
        <v>118</v>
      </c>
    </row>
    <row r="283" spans="1:51" s="14" customFormat="1" ht="12">
      <c r="A283" s="14"/>
      <c r="B283" s="243"/>
      <c r="C283" s="244"/>
      <c r="D283" s="234" t="s">
        <v>127</v>
      </c>
      <c r="E283" s="245" t="s">
        <v>19</v>
      </c>
      <c r="F283" s="246" t="s">
        <v>485</v>
      </c>
      <c r="G283" s="244"/>
      <c r="H283" s="247">
        <v>0.617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127</v>
      </c>
      <c r="AU283" s="253" t="s">
        <v>81</v>
      </c>
      <c r="AV283" s="14" t="s">
        <v>81</v>
      </c>
      <c r="AW283" s="14" t="s">
        <v>33</v>
      </c>
      <c r="AX283" s="14" t="s">
        <v>71</v>
      </c>
      <c r="AY283" s="253" t="s">
        <v>118</v>
      </c>
    </row>
    <row r="284" spans="1:51" s="14" customFormat="1" ht="12">
      <c r="A284" s="14"/>
      <c r="B284" s="243"/>
      <c r="C284" s="244"/>
      <c r="D284" s="234" t="s">
        <v>127</v>
      </c>
      <c r="E284" s="245" t="s">
        <v>19</v>
      </c>
      <c r="F284" s="246" t="s">
        <v>486</v>
      </c>
      <c r="G284" s="244"/>
      <c r="H284" s="247">
        <v>0.53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127</v>
      </c>
      <c r="AU284" s="253" t="s">
        <v>81</v>
      </c>
      <c r="AV284" s="14" t="s">
        <v>81</v>
      </c>
      <c r="AW284" s="14" t="s">
        <v>33</v>
      </c>
      <c r="AX284" s="14" t="s">
        <v>71</v>
      </c>
      <c r="AY284" s="253" t="s">
        <v>118</v>
      </c>
    </row>
    <row r="285" spans="1:51" s="15" customFormat="1" ht="12">
      <c r="A285" s="15"/>
      <c r="B285" s="254"/>
      <c r="C285" s="255"/>
      <c r="D285" s="234" t="s">
        <v>127</v>
      </c>
      <c r="E285" s="256" t="s">
        <v>19</v>
      </c>
      <c r="F285" s="257" t="s">
        <v>130</v>
      </c>
      <c r="G285" s="255"/>
      <c r="H285" s="258">
        <v>2.239</v>
      </c>
      <c r="I285" s="259"/>
      <c r="J285" s="255"/>
      <c r="K285" s="255"/>
      <c r="L285" s="260"/>
      <c r="M285" s="261"/>
      <c r="N285" s="262"/>
      <c r="O285" s="262"/>
      <c r="P285" s="262"/>
      <c r="Q285" s="262"/>
      <c r="R285" s="262"/>
      <c r="S285" s="262"/>
      <c r="T285" s="263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4" t="s">
        <v>127</v>
      </c>
      <c r="AU285" s="264" t="s">
        <v>81</v>
      </c>
      <c r="AV285" s="15" t="s">
        <v>125</v>
      </c>
      <c r="AW285" s="15" t="s">
        <v>33</v>
      </c>
      <c r="AX285" s="15" t="s">
        <v>79</v>
      </c>
      <c r="AY285" s="264" t="s">
        <v>118</v>
      </c>
    </row>
    <row r="286" spans="1:65" s="2" customFormat="1" ht="16.5" customHeight="1">
      <c r="A286" s="39"/>
      <c r="B286" s="40"/>
      <c r="C286" s="219" t="s">
        <v>261</v>
      </c>
      <c r="D286" s="219" t="s">
        <v>120</v>
      </c>
      <c r="E286" s="220" t="s">
        <v>490</v>
      </c>
      <c r="F286" s="221" t="s">
        <v>491</v>
      </c>
      <c r="G286" s="222" t="s">
        <v>194</v>
      </c>
      <c r="H286" s="223">
        <v>0.168</v>
      </c>
      <c r="I286" s="224"/>
      <c r="J286" s="225">
        <f>ROUND(I286*H286,2)</f>
        <v>0</v>
      </c>
      <c r="K286" s="221" t="s">
        <v>124</v>
      </c>
      <c r="L286" s="45"/>
      <c r="M286" s="226" t="s">
        <v>19</v>
      </c>
      <c r="N286" s="227" t="s">
        <v>42</v>
      </c>
      <c r="O286" s="85"/>
      <c r="P286" s="228">
        <f>O286*H286</f>
        <v>0</v>
      </c>
      <c r="Q286" s="228">
        <v>1.06277</v>
      </c>
      <c r="R286" s="228">
        <f>Q286*H286</f>
        <v>0.17854536000000001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125</v>
      </c>
      <c r="AT286" s="230" t="s">
        <v>120</v>
      </c>
      <c r="AU286" s="230" t="s">
        <v>81</v>
      </c>
      <c r="AY286" s="18" t="s">
        <v>118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79</v>
      </c>
      <c r="BK286" s="231">
        <f>ROUND(I286*H286,2)</f>
        <v>0</v>
      </c>
      <c r="BL286" s="18" t="s">
        <v>125</v>
      </c>
      <c r="BM286" s="230" t="s">
        <v>492</v>
      </c>
    </row>
    <row r="287" spans="1:51" s="14" customFormat="1" ht="12">
      <c r="A287" s="14"/>
      <c r="B287" s="243"/>
      <c r="C287" s="244"/>
      <c r="D287" s="234" t="s">
        <v>127</v>
      </c>
      <c r="E287" s="245" t="s">
        <v>19</v>
      </c>
      <c r="F287" s="246" t="s">
        <v>493</v>
      </c>
      <c r="G287" s="244"/>
      <c r="H287" s="247">
        <v>0.026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127</v>
      </c>
      <c r="AU287" s="253" t="s">
        <v>81</v>
      </c>
      <c r="AV287" s="14" t="s">
        <v>81</v>
      </c>
      <c r="AW287" s="14" t="s">
        <v>33</v>
      </c>
      <c r="AX287" s="14" t="s">
        <v>71</v>
      </c>
      <c r="AY287" s="253" t="s">
        <v>118</v>
      </c>
    </row>
    <row r="288" spans="1:51" s="14" customFormat="1" ht="12">
      <c r="A288" s="14"/>
      <c r="B288" s="243"/>
      <c r="C288" s="244"/>
      <c r="D288" s="234" t="s">
        <v>127</v>
      </c>
      <c r="E288" s="245" t="s">
        <v>19</v>
      </c>
      <c r="F288" s="246" t="s">
        <v>493</v>
      </c>
      <c r="G288" s="244"/>
      <c r="H288" s="247">
        <v>0.026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127</v>
      </c>
      <c r="AU288" s="253" t="s">
        <v>81</v>
      </c>
      <c r="AV288" s="14" t="s">
        <v>81</v>
      </c>
      <c r="AW288" s="14" t="s">
        <v>33</v>
      </c>
      <c r="AX288" s="14" t="s">
        <v>71</v>
      </c>
      <c r="AY288" s="253" t="s">
        <v>118</v>
      </c>
    </row>
    <row r="289" spans="1:51" s="14" customFormat="1" ht="12">
      <c r="A289" s="14"/>
      <c r="B289" s="243"/>
      <c r="C289" s="244"/>
      <c r="D289" s="234" t="s">
        <v>127</v>
      </c>
      <c r="E289" s="245" t="s">
        <v>19</v>
      </c>
      <c r="F289" s="246" t="s">
        <v>494</v>
      </c>
      <c r="G289" s="244"/>
      <c r="H289" s="247">
        <v>0.015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127</v>
      </c>
      <c r="AU289" s="253" t="s">
        <v>81</v>
      </c>
      <c r="AV289" s="14" t="s">
        <v>81</v>
      </c>
      <c r="AW289" s="14" t="s">
        <v>33</v>
      </c>
      <c r="AX289" s="14" t="s">
        <v>71</v>
      </c>
      <c r="AY289" s="253" t="s">
        <v>118</v>
      </c>
    </row>
    <row r="290" spans="1:51" s="14" customFormat="1" ht="12">
      <c r="A290" s="14"/>
      <c r="B290" s="243"/>
      <c r="C290" s="244"/>
      <c r="D290" s="234" t="s">
        <v>127</v>
      </c>
      <c r="E290" s="245" t="s">
        <v>19</v>
      </c>
      <c r="F290" s="246" t="s">
        <v>494</v>
      </c>
      <c r="G290" s="244"/>
      <c r="H290" s="247">
        <v>0.015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127</v>
      </c>
      <c r="AU290" s="253" t="s">
        <v>81</v>
      </c>
      <c r="AV290" s="14" t="s">
        <v>81</v>
      </c>
      <c r="AW290" s="14" t="s">
        <v>33</v>
      </c>
      <c r="AX290" s="14" t="s">
        <v>71</v>
      </c>
      <c r="AY290" s="253" t="s">
        <v>118</v>
      </c>
    </row>
    <row r="291" spans="1:51" s="14" customFormat="1" ht="12">
      <c r="A291" s="14"/>
      <c r="B291" s="243"/>
      <c r="C291" s="244"/>
      <c r="D291" s="234" t="s">
        <v>127</v>
      </c>
      <c r="E291" s="245" t="s">
        <v>19</v>
      </c>
      <c r="F291" s="246" t="s">
        <v>495</v>
      </c>
      <c r="G291" s="244"/>
      <c r="H291" s="247">
        <v>0.023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127</v>
      </c>
      <c r="AU291" s="253" t="s">
        <v>81</v>
      </c>
      <c r="AV291" s="14" t="s">
        <v>81</v>
      </c>
      <c r="AW291" s="14" t="s">
        <v>33</v>
      </c>
      <c r="AX291" s="14" t="s">
        <v>71</v>
      </c>
      <c r="AY291" s="253" t="s">
        <v>118</v>
      </c>
    </row>
    <row r="292" spans="1:51" s="14" customFormat="1" ht="12">
      <c r="A292" s="14"/>
      <c r="B292" s="243"/>
      <c r="C292" s="244"/>
      <c r="D292" s="234" t="s">
        <v>127</v>
      </c>
      <c r="E292" s="245" t="s">
        <v>19</v>
      </c>
      <c r="F292" s="246" t="s">
        <v>495</v>
      </c>
      <c r="G292" s="244"/>
      <c r="H292" s="247">
        <v>0.023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127</v>
      </c>
      <c r="AU292" s="253" t="s">
        <v>81</v>
      </c>
      <c r="AV292" s="14" t="s">
        <v>81</v>
      </c>
      <c r="AW292" s="14" t="s">
        <v>33</v>
      </c>
      <c r="AX292" s="14" t="s">
        <v>71</v>
      </c>
      <c r="AY292" s="253" t="s">
        <v>118</v>
      </c>
    </row>
    <row r="293" spans="1:51" s="14" customFormat="1" ht="12">
      <c r="A293" s="14"/>
      <c r="B293" s="243"/>
      <c r="C293" s="244"/>
      <c r="D293" s="234" t="s">
        <v>127</v>
      </c>
      <c r="E293" s="245" t="s">
        <v>19</v>
      </c>
      <c r="F293" s="246" t="s">
        <v>496</v>
      </c>
      <c r="G293" s="244"/>
      <c r="H293" s="247">
        <v>0.02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127</v>
      </c>
      <c r="AU293" s="253" t="s">
        <v>81</v>
      </c>
      <c r="AV293" s="14" t="s">
        <v>81</v>
      </c>
      <c r="AW293" s="14" t="s">
        <v>33</v>
      </c>
      <c r="AX293" s="14" t="s">
        <v>71</v>
      </c>
      <c r="AY293" s="253" t="s">
        <v>118</v>
      </c>
    </row>
    <row r="294" spans="1:51" s="14" customFormat="1" ht="12">
      <c r="A294" s="14"/>
      <c r="B294" s="243"/>
      <c r="C294" s="244"/>
      <c r="D294" s="234" t="s">
        <v>127</v>
      </c>
      <c r="E294" s="245" t="s">
        <v>19</v>
      </c>
      <c r="F294" s="246" t="s">
        <v>496</v>
      </c>
      <c r="G294" s="244"/>
      <c r="H294" s="247">
        <v>0.02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127</v>
      </c>
      <c r="AU294" s="253" t="s">
        <v>81</v>
      </c>
      <c r="AV294" s="14" t="s">
        <v>81</v>
      </c>
      <c r="AW294" s="14" t="s">
        <v>33</v>
      </c>
      <c r="AX294" s="14" t="s">
        <v>71</v>
      </c>
      <c r="AY294" s="253" t="s">
        <v>118</v>
      </c>
    </row>
    <row r="295" spans="1:51" s="15" customFormat="1" ht="12">
      <c r="A295" s="15"/>
      <c r="B295" s="254"/>
      <c r="C295" s="255"/>
      <c r="D295" s="234" t="s">
        <v>127</v>
      </c>
      <c r="E295" s="256" t="s">
        <v>19</v>
      </c>
      <c r="F295" s="257" t="s">
        <v>130</v>
      </c>
      <c r="G295" s="255"/>
      <c r="H295" s="258">
        <v>0.16799999999999998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4" t="s">
        <v>127</v>
      </c>
      <c r="AU295" s="264" t="s">
        <v>81</v>
      </c>
      <c r="AV295" s="15" t="s">
        <v>125</v>
      </c>
      <c r="AW295" s="15" t="s">
        <v>33</v>
      </c>
      <c r="AX295" s="15" t="s">
        <v>79</v>
      </c>
      <c r="AY295" s="264" t="s">
        <v>118</v>
      </c>
    </row>
    <row r="296" spans="1:63" s="12" customFormat="1" ht="22.8" customHeight="1">
      <c r="A296" s="12"/>
      <c r="B296" s="203"/>
      <c r="C296" s="204"/>
      <c r="D296" s="205" t="s">
        <v>70</v>
      </c>
      <c r="E296" s="217" t="s">
        <v>166</v>
      </c>
      <c r="F296" s="217" t="s">
        <v>260</v>
      </c>
      <c r="G296" s="204"/>
      <c r="H296" s="204"/>
      <c r="I296" s="207"/>
      <c r="J296" s="218">
        <f>BK296</f>
        <v>0</v>
      </c>
      <c r="K296" s="204"/>
      <c r="L296" s="209"/>
      <c r="M296" s="210"/>
      <c r="N296" s="211"/>
      <c r="O296" s="211"/>
      <c r="P296" s="212">
        <f>SUM(P297:P311)</f>
        <v>0</v>
      </c>
      <c r="Q296" s="211"/>
      <c r="R296" s="212">
        <f>SUM(R297:R311)</f>
        <v>1.4692014</v>
      </c>
      <c r="S296" s="211"/>
      <c r="T296" s="213">
        <f>SUM(T297:T311)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4" t="s">
        <v>79</v>
      </c>
      <c r="AT296" s="215" t="s">
        <v>70</v>
      </c>
      <c r="AU296" s="215" t="s">
        <v>79</v>
      </c>
      <c r="AY296" s="214" t="s">
        <v>118</v>
      </c>
      <c r="BK296" s="216">
        <f>SUM(BK297:BK311)</f>
        <v>0</v>
      </c>
    </row>
    <row r="297" spans="1:65" s="2" customFormat="1" ht="21.75" customHeight="1">
      <c r="A297" s="39"/>
      <c r="B297" s="40"/>
      <c r="C297" s="219" t="s">
        <v>265</v>
      </c>
      <c r="D297" s="219" t="s">
        <v>120</v>
      </c>
      <c r="E297" s="220" t="s">
        <v>497</v>
      </c>
      <c r="F297" s="221" t="s">
        <v>498</v>
      </c>
      <c r="G297" s="222" t="s">
        <v>147</v>
      </c>
      <c r="H297" s="223">
        <v>7.89</v>
      </c>
      <c r="I297" s="224"/>
      <c r="J297" s="225">
        <f>ROUND(I297*H297,2)</f>
        <v>0</v>
      </c>
      <c r="K297" s="221" t="s">
        <v>124</v>
      </c>
      <c r="L297" s="45"/>
      <c r="M297" s="226" t="s">
        <v>19</v>
      </c>
      <c r="N297" s="227" t="s">
        <v>42</v>
      </c>
      <c r="O297" s="85"/>
      <c r="P297" s="228">
        <f>O297*H297</f>
        <v>0</v>
      </c>
      <c r="Q297" s="228">
        <v>0.1295</v>
      </c>
      <c r="R297" s="228">
        <f>Q297*H297</f>
        <v>1.021755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125</v>
      </c>
      <c r="AT297" s="230" t="s">
        <v>120</v>
      </c>
      <c r="AU297" s="230" t="s">
        <v>81</v>
      </c>
      <c r="AY297" s="18" t="s">
        <v>118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79</v>
      </c>
      <c r="BK297" s="231">
        <f>ROUND(I297*H297,2)</f>
        <v>0</v>
      </c>
      <c r="BL297" s="18" t="s">
        <v>125</v>
      </c>
      <c r="BM297" s="230" t="s">
        <v>499</v>
      </c>
    </row>
    <row r="298" spans="1:51" s="13" customFormat="1" ht="12">
      <c r="A298" s="13"/>
      <c r="B298" s="232"/>
      <c r="C298" s="233"/>
      <c r="D298" s="234" t="s">
        <v>127</v>
      </c>
      <c r="E298" s="235" t="s">
        <v>19</v>
      </c>
      <c r="F298" s="236" t="s">
        <v>378</v>
      </c>
      <c r="G298" s="233"/>
      <c r="H298" s="235" t="s">
        <v>19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127</v>
      </c>
      <c r="AU298" s="242" t="s">
        <v>81</v>
      </c>
      <c r="AV298" s="13" t="s">
        <v>79</v>
      </c>
      <c r="AW298" s="13" t="s">
        <v>33</v>
      </c>
      <c r="AX298" s="13" t="s">
        <v>71</v>
      </c>
      <c r="AY298" s="242" t="s">
        <v>118</v>
      </c>
    </row>
    <row r="299" spans="1:51" s="14" customFormat="1" ht="12">
      <c r="A299" s="14"/>
      <c r="B299" s="243"/>
      <c r="C299" s="244"/>
      <c r="D299" s="234" t="s">
        <v>127</v>
      </c>
      <c r="E299" s="245" t="s">
        <v>19</v>
      </c>
      <c r="F299" s="246" t="s">
        <v>379</v>
      </c>
      <c r="G299" s="244"/>
      <c r="H299" s="247">
        <v>7.89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127</v>
      </c>
      <c r="AU299" s="253" t="s">
        <v>81</v>
      </c>
      <c r="AV299" s="14" t="s">
        <v>81</v>
      </c>
      <c r="AW299" s="14" t="s">
        <v>33</v>
      </c>
      <c r="AX299" s="14" t="s">
        <v>71</v>
      </c>
      <c r="AY299" s="253" t="s">
        <v>118</v>
      </c>
    </row>
    <row r="300" spans="1:51" s="15" customFormat="1" ht="12">
      <c r="A300" s="15"/>
      <c r="B300" s="254"/>
      <c r="C300" s="255"/>
      <c r="D300" s="234" t="s">
        <v>127</v>
      </c>
      <c r="E300" s="256" t="s">
        <v>19</v>
      </c>
      <c r="F300" s="257" t="s">
        <v>130</v>
      </c>
      <c r="G300" s="255"/>
      <c r="H300" s="258">
        <v>7.89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4" t="s">
        <v>127</v>
      </c>
      <c r="AU300" s="264" t="s">
        <v>81</v>
      </c>
      <c r="AV300" s="15" t="s">
        <v>125</v>
      </c>
      <c r="AW300" s="15" t="s">
        <v>33</v>
      </c>
      <c r="AX300" s="15" t="s">
        <v>79</v>
      </c>
      <c r="AY300" s="264" t="s">
        <v>118</v>
      </c>
    </row>
    <row r="301" spans="1:65" s="2" customFormat="1" ht="16.5" customHeight="1">
      <c r="A301" s="39"/>
      <c r="B301" s="40"/>
      <c r="C301" s="265" t="s">
        <v>270</v>
      </c>
      <c r="D301" s="265" t="s">
        <v>233</v>
      </c>
      <c r="E301" s="266" t="s">
        <v>500</v>
      </c>
      <c r="F301" s="267" t="s">
        <v>501</v>
      </c>
      <c r="G301" s="268" t="s">
        <v>147</v>
      </c>
      <c r="H301" s="269">
        <v>7.89</v>
      </c>
      <c r="I301" s="270"/>
      <c r="J301" s="271">
        <f>ROUND(I301*H301,2)</f>
        <v>0</v>
      </c>
      <c r="K301" s="267" t="s">
        <v>124</v>
      </c>
      <c r="L301" s="272"/>
      <c r="M301" s="273" t="s">
        <v>19</v>
      </c>
      <c r="N301" s="274" t="s">
        <v>42</v>
      </c>
      <c r="O301" s="85"/>
      <c r="P301" s="228">
        <f>O301*H301</f>
        <v>0</v>
      </c>
      <c r="Q301" s="228">
        <v>0.05612</v>
      </c>
      <c r="R301" s="228">
        <f>Q301*H301</f>
        <v>0.4427868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159</v>
      </c>
      <c r="AT301" s="230" t="s">
        <v>233</v>
      </c>
      <c r="AU301" s="230" t="s">
        <v>81</v>
      </c>
      <c r="AY301" s="18" t="s">
        <v>118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79</v>
      </c>
      <c r="BK301" s="231">
        <f>ROUND(I301*H301,2)</f>
        <v>0</v>
      </c>
      <c r="BL301" s="18" t="s">
        <v>125</v>
      </c>
      <c r="BM301" s="230" t="s">
        <v>502</v>
      </c>
    </row>
    <row r="302" spans="1:51" s="13" customFormat="1" ht="12">
      <c r="A302" s="13"/>
      <c r="B302" s="232"/>
      <c r="C302" s="233"/>
      <c r="D302" s="234" t="s">
        <v>127</v>
      </c>
      <c r="E302" s="235" t="s">
        <v>19</v>
      </c>
      <c r="F302" s="236" t="s">
        <v>378</v>
      </c>
      <c r="G302" s="233"/>
      <c r="H302" s="235" t="s">
        <v>19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127</v>
      </c>
      <c r="AU302" s="242" t="s">
        <v>81</v>
      </c>
      <c r="AV302" s="13" t="s">
        <v>79</v>
      </c>
      <c r="AW302" s="13" t="s">
        <v>33</v>
      </c>
      <c r="AX302" s="13" t="s">
        <v>71</v>
      </c>
      <c r="AY302" s="242" t="s">
        <v>118</v>
      </c>
    </row>
    <row r="303" spans="1:51" s="14" customFormat="1" ht="12">
      <c r="A303" s="14"/>
      <c r="B303" s="243"/>
      <c r="C303" s="244"/>
      <c r="D303" s="234" t="s">
        <v>127</v>
      </c>
      <c r="E303" s="245" t="s">
        <v>19</v>
      </c>
      <c r="F303" s="246" t="s">
        <v>379</v>
      </c>
      <c r="G303" s="244"/>
      <c r="H303" s="247">
        <v>7.89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127</v>
      </c>
      <c r="AU303" s="253" t="s">
        <v>81</v>
      </c>
      <c r="AV303" s="14" t="s">
        <v>81</v>
      </c>
      <c r="AW303" s="14" t="s">
        <v>33</v>
      </c>
      <c r="AX303" s="14" t="s">
        <v>71</v>
      </c>
      <c r="AY303" s="253" t="s">
        <v>118</v>
      </c>
    </row>
    <row r="304" spans="1:51" s="15" customFormat="1" ht="12">
      <c r="A304" s="15"/>
      <c r="B304" s="254"/>
      <c r="C304" s="255"/>
      <c r="D304" s="234" t="s">
        <v>127</v>
      </c>
      <c r="E304" s="256" t="s">
        <v>19</v>
      </c>
      <c r="F304" s="257" t="s">
        <v>130</v>
      </c>
      <c r="G304" s="255"/>
      <c r="H304" s="258">
        <v>7.89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4" t="s">
        <v>127</v>
      </c>
      <c r="AU304" s="264" t="s">
        <v>81</v>
      </c>
      <c r="AV304" s="15" t="s">
        <v>125</v>
      </c>
      <c r="AW304" s="15" t="s">
        <v>33</v>
      </c>
      <c r="AX304" s="15" t="s">
        <v>79</v>
      </c>
      <c r="AY304" s="264" t="s">
        <v>118</v>
      </c>
    </row>
    <row r="305" spans="1:65" s="2" customFormat="1" ht="21.75" customHeight="1">
      <c r="A305" s="39"/>
      <c r="B305" s="40"/>
      <c r="C305" s="219" t="s">
        <v>274</v>
      </c>
      <c r="D305" s="219" t="s">
        <v>120</v>
      </c>
      <c r="E305" s="220" t="s">
        <v>503</v>
      </c>
      <c r="F305" s="221" t="s">
        <v>504</v>
      </c>
      <c r="G305" s="222" t="s">
        <v>123</v>
      </c>
      <c r="H305" s="223">
        <v>14.52</v>
      </c>
      <c r="I305" s="224"/>
      <c r="J305" s="225">
        <f>ROUND(I305*H305,2)</f>
        <v>0</v>
      </c>
      <c r="K305" s="221" t="s">
        <v>124</v>
      </c>
      <c r="L305" s="45"/>
      <c r="M305" s="226" t="s">
        <v>19</v>
      </c>
      <c r="N305" s="227" t="s">
        <v>42</v>
      </c>
      <c r="O305" s="85"/>
      <c r="P305" s="228">
        <f>O305*H305</f>
        <v>0</v>
      </c>
      <c r="Q305" s="228">
        <v>0.00013</v>
      </c>
      <c r="R305" s="228">
        <f>Q305*H305</f>
        <v>0.0018875999999999997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125</v>
      </c>
      <c r="AT305" s="230" t="s">
        <v>120</v>
      </c>
      <c r="AU305" s="230" t="s">
        <v>81</v>
      </c>
      <c r="AY305" s="18" t="s">
        <v>118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79</v>
      </c>
      <c r="BK305" s="231">
        <f>ROUND(I305*H305,2)</f>
        <v>0</v>
      </c>
      <c r="BL305" s="18" t="s">
        <v>125</v>
      </c>
      <c r="BM305" s="230" t="s">
        <v>505</v>
      </c>
    </row>
    <row r="306" spans="1:51" s="14" customFormat="1" ht="12">
      <c r="A306" s="14"/>
      <c r="B306" s="243"/>
      <c r="C306" s="244"/>
      <c r="D306" s="234" t="s">
        <v>127</v>
      </c>
      <c r="E306" s="245" t="s">
        <v>19</v>
      </c>
      <c r="F306" s="246" t="s">
        <v>506</v>
      </c>
      <c r="G306" s="244"/>
      <c r="H306" s="247">
        <v>11.4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127</v>
      </c>
      <c r="AU306" s="253" t="s">
        <v>81</v>
      </c>
      <c r="AV306" s="14" t="s">
        <v>81</v>
      </c>
      <c r="AW306" s="14" t="s">
        <v>33</v>
      </c>
      <c r="AX306" s="14" t="s">
        <v>71</v>
      </c>
      <c r="AY306" s="253" t="s">
        <v>118</v>
      </c>
    </row>
    <row r="307" spans="1:51" s="14" customFormat="1" ht="12">
      <c r="A307" s="14"/>
      <c r="B307" s="243"/>
      <c r="C307" s="244"/>
      <c r="D307" s="234" t="s">
        <v>127</v>
      </c>
      <c r="E307" s="245" t="s">
        <v>19</v>
      </c>
      <c r="F307" s="246" t="s">
        <v>507</v>
      </c>
      <c r="G307" s="244"/>
      <c r="H307" s="247">
        <v>3.12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127</v>
      </c>
      <c r="AU307" s="253" t="s">
        <v>81</v>
      </c>
      <c r="AV307" s="14" t="s">
        <v>81</v>
      </c>
      <c r="AW307" s="14" t="s">
        <v>33</v>
      </c>
      <c r="AX307" s="14" t="s">
        <v>71</v>
      </c>
      <c r="AY307" s="253" t="s">
        <v>118</v>
      </c>
    </row>
    <row r="308" spans="1:51" s="15" customFormat="1" ht="12">
      <c r="A308" s="15"/>
      <c r="B308" s="254"/>
      <c r="C308" s="255"/>
      <c r="D308" s="234" t="s">
        <v>127</v>
      </c>
      <c r="E308" s="256" t="s">
        <v>19</v>
      </c>
      <c r="F308" s="257" t="s">
        <v>130</v>
      </c>
      <c r="G308" s="255"/>
      <c r="H308" s="258">
        <v>14.52</v>
      </c>
      <c r="I308" s="259"/>
      <c r="J308" s="255"/>
      <c r="K308" s="255"/>
      <c r="L308" s="260"/>
      <c r="M308" s="261"/>
      <c r="N308" s="262"/>
      <c r="O308" s="262"/>
      <c r="P308" s="262"/>
      <c r="Q308" s="262"/>
      <c r="R308" s="262"/>
      <c r="S308" s="262"/>
      <c r="T308" s="26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4" t="s">
        <v>127</v>
      </c>
      <c r="AU308" s="264" t="s">
        <v>81</v>
      </c>
      <c r="AV308" s="15" t="s">
        <v>125</v>
      </c>
      <c r="AW308" s="15" t="s">
        <v>33</v>
      </c>
      <c r="AX308" s="15" t="s">
        <v>79</v>
      </c>
      <c r="AY308" s="264" t="s">
        <v>118</v>
      </c>
    </row>
    <row r="309" spans="1:65" s="2" customFormat="1" ht="21.75" customHeight="1">
      <c r="A309" s="39"/>
      <c r="B309" s="40"/>
      <c r="C309" s="219" t="s">
        <v>278</v>
      </c>
      <c r="D309" s="219" t="s">
        <v>120</v>
      </c>
      <c r="E309" s="220" t="s">
        <v>508</v>
      </c>
      <c r="F309" s="221" t="s">
        <v>509</v>
      </c>
      <c r="G309" s="222" t="s">
        <v>123</v>
      </c>
      <c r="H309" s="223">
        <v>4.4</v>
      </c>
      <c r="I309" s="224"/>
      <c r="J309" s="225">
        <f>ROUND(I309*H309,2)</f>
        <v>0</v>
      </c>
      <c r="K309" s="221" t="s">
        <v>124</v>
      </c>
      <c r="L309" s="45"/>
      <c r="M309" s="226" t="s">
        <v>19</v>
      </c>
      <c r="N309" s="227" t="s">
        <v>42</v>
      </c>
      <c r="O309" s="85"/>
      <c r="P309" s="228">
        <f>O309*H309</f>
        <v>0</v>
      </c>
      <c r="Q309" s="228">
        <v>0.00063</v>
      </c>
      <c r="R309" s="228">
        <f>Q309*H309</f>
        <v>0.002772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125</v>
      </c>
      <c r="AT309" s="230" t="s">
        <v>120</v>
      </c>
      <c r="AU309" s="230" t="s">
        <v>81</v>
      </c>
      <c r="AY309" s="18" t="s">
        <v>118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79</v>
      </c>
      <c r="BK309" s="231">
        <f>ROUND(I309*H309,2)</f>
        <v>0</v>
      </c>
      <c r="BL309" s="18" t="s">
        <v>125</v>
      </c>
      <c r="BM309" s="230" t="s">
        <v>510</v>
      </c>
    </row>
    <row r="310" spans="1:51" s="14" customFormat="1" ht="12">
      <c r="A310" s="14"/>
      <c r="B310" s="243"/>
      <c r="C310" s="244"/>
      <c r="D310" s="234" t="s">
        <v>127</v>
      </c>
      <c r="E310" s="245" t="s">
        <v>19</v>
      </c>
      <c r="F310" s="246" t="s">
        <v>511</v>
      </c>
      <c r="G310" s="244"/>
      <c r="H310" s="247">
        <v>4.4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127</v>
      </c>
      <c r="AU310" s="253" t="s">
        <v>81</v>
      </c>
      <c r="AV310" s="14" t="s">
        <v>81</v>
      </c>
      <c r="AW310" s="14" t="s">
        <v>33</v>
      </c>
      <c r="AX310" s="14" t="s">
        <v>71</v>
      </c>
      <c r="AY310" s="253" t="s">
        <v>118</v>
      </c>
    </row>
    <row r="311" spans="1:51" s="15" customFormat="1" ht="12">
      <c r="A311" s="15"/>
      <c r="B311" s="254"/>
      <c r="C311" s="255"/>
      <c r="D311" s="234" t="s">
        <v>127</v>
      </c>
      <c r="E311" s="256" t="s">
        <v>19</v>
      </c>
      <c r="F311" s="257" t="s">
        <v>130</v>
      </c>
      <c r="G311" s="255"/>
      <c r="H311" s="258">
        <v>4.4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4" t="s">
        <v>127</v>
      </c>
      <c r="AU311" s="264" t="s">
        <v>81</v>
      </c>
      <c r="AV311" s="15" t="s">
        <v>125</v>
      </c>
      <c r="AW311" s="15" t="s">
        <v>33</v>
      </c>
      <c r="AX311" s="15" t="s">
        <v>79</v>
      </c>
      <c r="AY311" s="264" t="s">
        <v>118</v>
      </c>
    </row>
    <row r="312" spans="1:63" s="12" customFormat="1" ht="22.8" customHeight="1">
      <c r="A312" s="12"/>
      <c r="B312" s="203"/>
      <c r="C312" s="204"/>
      <c r="D312" s="205" t="s">
        <v>70</v>
      </c>
      <c r="E312" s="217" t="s">
        <v>512</v>
      </c>
      <c r="F312" s="217" t="s">
        <v>513</v>
      </c>
      <c r="G312" s="204"/>
      <c r="H312" s="204"/>
      <c r="I312" s="207"/>
      <c r="J312" s="218">
        <f>BK312</f>
        <v>0</v>
      </c>
      <c r="K312" s="204"/>
      <c r="L312" s="209"/>
      <c r="M312" s="210"/>
      <c r="N312" s="211"/>
      <c r="O312" s="211"/>
      <c r="P312" s="212">
        <f>SUM(P313:P317)</f>
        <v>0</v>
      </c>
      <c r="Q312" s="211"/>
      <c r="R312" s="212">
        <f>SUM(R313:R317)</f>
        <v>0</v>
      </c>
      <c r="S312" s="211"/>
      <c r="T312" s="213">
        <f>SUM(T313:T317)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4" t="s">
        <v>79</v>
      </c>
      <c r="AT312" s="215" t="s">
        <v>70</v>
      </c>
      <c r="AU312" s="215" t="s">
        <v>79</v>
      </c>
      <c r="AY312" s="214" t="s">
        <v>118</v>
      </c>
      <c r="BK312" s="216">
        <f>SUM(BK313:BK317)</f>
        <v>0</v>
      </c>
    </row>
    <row r="313" spans="1:65" s="2" customFormat="1" ht="21.75" customHeight="1">
      <c r="A313" s="39"/>
      <c r="B313" s="40"/>
      <c r="C313" s="219" t="s">
        <v>282</v>
      </c>
      <c r="D313" s="219" t="s">
        <v>120</v>
      </c>
      <c r="E313" s="220" t="s">
        <v>514</v>
      </c>
      <c r="F313" s="221" t="s">
        <v>515</v>
      </c>
      <c r="G313" s="222" t="s">
        <v>194</v>
      </c>
      <c r="H313" s="223">
        <v>3.596</v>
      </c>
      <c r="I313" s="224"/>
      <c r="J313" s="225">
        <f>ROUND(I313*H313,2)</f>
        <v>0</v>
      </c>
      <c r="K313" s="221" t="s">
        <v>124</v>
      </c>
      <c r="L313" s="45"/>
      <c r="M313" s="226" t="s">
        <v>19</v>
      </c>
      <c r="N313" s="227" t="s">
        <v>42</v>
      </c>
      <c r="O313" s="85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125</v>
      </c>
      <c r="AT313" s="230" t="s">
        <v>120</v>
      </c>
      <c r="AU313" s="230" t="s">
        <v>81</v>
      </c>
      <c r="AY313" s="18" t="s">
        <v>118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79</v>
      </c>
      <c r="BK313" s="231">
        <f>ROUND(I313*H313,2)</f>
        <v>0</v>
      </c>
      <c r="BL313" s="18" t="s">
        <v>125</v>
      </c>
      <c r="BM313" s="230" t="s">
        <v>516</v>
      </c>
    </row>
    <row r="314" spans="1:65" s="2" customFormat="1" ht="21.75" customHeight="1">
      <c r="A314" s="39"/>
      <c r="B314" s="40"/>
      <c r="C314" s="219" t="s">
        <v>286</v>
      </c>
      <c r="D314" s="219" t="s">
        <v>120</v>
      </c>
      <c r="E314" s="220" t="s">
        <v>517</v>
      </c>
      <c r="F314" s="221" t="s">
        <v>518</v>
      </c>
      <c r="G314" s="222" t="s">
        <v>194</v>
      </c>
      <c r="H314" s="223">
        <v>104.284</v>
      </c>
      <c r="I314" s="224"/>
      <c r="J314" s="225">
        <f>ROUND(I314*H314,2)</f>
        <v>0</v>
      </c>
      <c r="K314" s="221" t="s">
        <v>124</v>
      </c>
      <c r="L314" s="45"/>
      <c r="M314" s="226" t="s">
        <v>19</v>
      </c>
      <c r="N314" s="227" t="s">
        <v>42</v>
      </c>
      <c r="O314" s="85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125</v>
      </c>
      <c r="AT314" s="230" t="s">
        <v>120</v>
      </c>
      <c r="AU314" s="230" t="s">
        <v>81</v>
      </c>
      <c r="AY314" s="18" t="s">
        <v>118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79</v>
      </c>
      <c r="BK314" s="231">
        <f>ROUND(I314*H314,2)</f>
        <v>0</v>
      </c>
      <c r="BL314" s="18" t="s">
        <v>125</v>
      </c>
      <c r="BM314" s="230" t="s">
        <v>519</v>
      </c>
    </row>
    <row r="315" spans="1:51" s="14" customFormat="1" ht="12">
      <c r="A315" s="14"/>
      <c r="B315" s="243"/>
      <c r="C315" s="244"/>
      <c r="D315" s="234" t="s">
        <v>127</v>
      </c>
      <c r="E315" s="245" t="s">
        <v>19</v>
      </c>
      <c r="F315" s="246" t="s">
        <v>520</v>
      </c>
      <c r="G315" s="244"/>
      <c r="H315" s="247">
        <v>104.284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127</v>
      </c>
      <c r="AU315" s="253" t="s">
        <v>81</v>
      </c>
      <c r="AV315" s="14" t="s">
        <v>81</v>
      </c>
      <c r="AW315" s="14" t="s">
        <v>33</v>
      </c>
      <c r="AX315" s="14" t="s">
        <v>71</v>
      </c>
      <c r="AY315" s="253" t="s">
        <v>118</v>
      </c>
    </row>
    <row r="316" spans="1:51" s="15" customFormat="1" ht="12">
      <c r="A316" s="15"/>
      <c r="B316" s="254"/>
      <c r="C316" s="255"/>
      <c r="D316" s="234" t="s">
        <v>127</v>
      </c>
      <c r="E316" s="256" t="s">
        <v>19</v>
      </c>
      <c r="F316" s="257" t="s">
        <v>130</v>
      </c>
      <c r="G316" s="255"/>
      <c r="H316" s="258">
        <v>104.284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127</v>
      </c>
      <c r="AU316" s="264" t="s">
        <v>81</v>
      </c>
      <c r="AV316" s="15" t="s">
        <v>125</v>
      </c>
      <c r="AW316" s="15" t="s">
        <v>33</v>
      </c>
      <c r="AX316" s="15" t="s">
        <v>79</v>
      </c>
      <c r="AY316" s="264" t="s">
        <v>118</v>
      </c>
    </row>
    <row r="317" spans="1:65" s="2" customFormat="1" ht="21.75" customHeight="1">
      <c r="A317" s="39"/>
      <c r="B317" s="40"/>
      <c r="C317" s="219" t="s">
        <v>290</v>
      </c>
      <c r="D317" s="219" t="s">
        <v>120</v>
      </c>
      <c r="E317" s="220" t="s">
        <v>521</v>
      </c>
      <c r="F317" s="221" t="s">
        <v>522</v>
      </c>
      <c r="G317" s="222" t="s">
        <v>194</v>
      </c>
      <c r="H317" s="223">
        <v>3.596</v>
      </c>
      <c r="I317" s="224"/>
      <c r="J317" s="225">
        <f>ROUND(I317*H317,2)</f>
        <v>0</v>
      </c>
      <c r="K317" s="221" t="s">
        <v>124</v>
      </c>
      <c r="L317" s="45"/>
      <c r="M317" s="226" t="s">
        <v>19</v>
      </c>
      <c r="N317" s="227" t="s">
        <v>42</v>
      </c>
      <c r="O317" s="85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125</v>
      </c>
      <c r="AT317" s="230" t="s">
        <v>120</v>
      </c>
      <c r="AU317" s="230" t="s">
        <v>81</v>
      </c>
      <c r="AY317" s="18" t="s">
        <v>118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79</v>
      </c>
      <c r="BK317" s="231">
        <f>ROUND(I317*H317,2)</f>
        <v>0</v>
      </c>
      <c r="BL317" s="18" t="s">
        <v>125</v>
      </c>
      <c r="BM317" s="230" t="s">
        <v>523</v>
      </c>
    </row>
    <row r="318" spans="1:63" s="12" customFormat="1" ht="22.8" customHeight="1">
      <c r="A318" s="12"/>
      <c r="B318" s="203"/>
      <c r="C318" s="204"/>
      <c r="D318" s="205" t="s">
        <v>70</v>
      </c>
      <c r="E318" s="217" t="s">
        <v>305</v>
      </c>
      <c r="F318" s="217" t="s">
        <v>306</v>
      </c>
      <c r="G318" s="204"/>
      <c r="H318" s="204"/>
      <c r="I318" s="207"/>
      <c r="J318" s="218">
        <f>BK318</f>
        <v>0</v>
      </c>
      <c r="K318" s="204"/>
      <c r="L318" s="209"/>
      <c r="M318" s="210"/>
      <c r="N318" s="211"/>
      <c r="O318" s="211"/>
      <c r="P318" s="212">
        <f>SUM(P319:P320)</f>
        <v>0</v>
      </c>
      <c r="Q318" s="211"/>
      <c r="R318" s="212">
        <f>SUM(R319:R320)</f>
        <v>0</v>
      </c>
      <c r="S318" s="211"/>
      <c r="T318" s="213">
        <f>SUM(T319:T320)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4" t="s">
        <v>79</v>
      </c>
      <c r="AT318" s="215" t="s">
        <v>70</v>
      </c>
      <c r="AU318" s="215" t="s">
        <v>79</v>
      </c>
      <c r="AY318" s="214" t="s">
        <v>118</v>
      </c>
      <c r="BK318" s="216">
        <f>SUM(BK319:BK320)</f>
        <v>0</v>
      </c>
    </row>
    <row r="319" spans="1:65" s="2" customFormat="1" ht="21.75" customHeight="1">
      <c r="A319" s="39"/>
      <c r="B319" s="40"/>
      <c r="C319" s="219" t="s">
        <v>296</v>
      </c>
      <c r="D319" s="219" t="s">
        <v>120</v>
      </c>
      <c r="E319" s="220" t="s">
        <v>524</v>
      </c>
      <c r="F319" s="221" t="s">
        <v>525</v>
      </c>
      <c r="G319" s="222" t="s">
        <v>194</v>
      </c>
      <c r="H319" s="223">
        <v>38.257</v>
      </c>
      <c r="I319" s="224"/>
      <c r="J319" s="225">
        <f>ROUND(I319*H319,2)</f>
        <v>0</v>
      </c>
      <c r="K319" s="221" t="s">
        <v>124</v>
      </c>
      <c r="L319" s="45"/>
      <c r="M319" s="226" t="s">
        <v>19</v>
      </c>
      <c r="N319" s="227" t="s">
        <v>42</v>
      </c>
      <c r="O319" s="85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125</v>
      </c>
      <c r="AT319" s="230" t="s">
        <v>120</v>
      </c>
      <c r="AU319" s="230" t="s">
        <v>81</v>
      </c>
      <c r="AY319" s="18" t="s">
        <v>118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79</v>
      </c>
      <c r="BK319" s="231">
        <f>ROUND(I319*H319,2)</f>
        <v>0</v>
      </c>
      <c r="BL319" s="18" t="s">
        <v>125</v>
      </c>
      <c r="BM319" s="230" t="s">
        <v>526</v>
      </c>
    </row>
    <row r="320" spans="1:65" s="2" customFormat="1" ht="21.75" customHeight="1">
      <c r="A320" s="39"/>
      <c r="B320" s="40"/>
      <c r="C320" s="219" t="s">
        <v>301</v>
      </c>
      <c r="D320" s="219" t="s">
        <v>120</v>
      </c>
      <c r="E320" s="220" t="s">
        <v>308</v>
      </c>
      <c r="F320" s="221" t="s">
        <v>309</v>
      </c>
      <c r="G320" s="222" t="s">
        <v>194</v>
      </c>
      <c r="H320" s="223">
        <v>4.494</v>
      </c>
      <c r="I320" s="224"/>
      <c r="J320" s="225">
        <f>ROUND(I320*H320,2)</f>
        <v>0</v>
      </c>
      <c r="K320" s="221" t="s">
        <v>124</v>
      </c>
      <c r="L320" s="45"/>
      <c r="M320" s="226" t="s">
        <v>19</v>
      </c>
      <c r="N320" s="227" t="s">
        <v>42</v>
      </c>
      <c r="O320" s="85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125</v>
      </c>
      <c r="AT320" s="230" t="s">
        <v>120</v>
      </c>
      <c r="AU320" s="230" t="s">
        <v>81</v>
      </c>
      <c r="AY320" s="18" t="s">
        <v>118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79</v>
      </c>
      <c r="BK320" s="231">
        <f>ROUND(I320*H320,2)</f>
        <v>0</v>
      </c>
      <c r="BL320" s="18" t="s">
        <v>125</v>
      </c>
      <c r="BM320" s="230" t="s">
        <v>527</v>
      </c>
    </row>
    <row r="321" spans="1:63" s="12" customFormat="1" ht="25.9" customHeight="1">
      <c r="A321" s="12"/>
      <c r="B321" s="203"/>
      <c r="C321" s="204"/>
      <c r="D321" s="205" t="s">
        <v>70</v>
      </c>
      <c r="E321" s="206" t="s">
        <v>343</v>
      </c>
      <c r="F321" s="206" t="s">
        <v>344</v>
      </c>
      <c r="G321" s="204"/>
      <c r="H321" s="204"/>
      <c r="I321" s="207"/>
      <c r="J321" s="208">
        <f>BK321</f>
        <v>0</v>
      </c>
      <c r="K321" s="204"/>
      <c r="L321" s="209"/>
      <c r="M321" s="210"/>
      <c r="N321" s="211"/>
      <c r="O321" s="211"/>
      <c r="P321" s="212">
        <f>P322</f>
        <v>0</v>
      </c>
      <c r="Q321" s="211"/>
      <c r="R321" s="212">
        <f>R322</f>
        <v>0</v>
      </c>
      <c r="S321" s="211"/>
      <c r="T321" s="213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4" t="s">
        <v>125</v>
      </c>
      <c r="AT321" s="215" t="s">
        <v>70</v>
      </c>
      <c r="AU321" s="215" t="s">
        <v>71</v>
      </c>
      <c r="AY321" s="214" t="s">
        <v>118</v>
      </c>
      <c r="BK321" s="216">
        <f>BK322</f>
        <v>0</v>
      </c>
    </row>
    <row r="322" spans="1:65" s="2" customFormat="1" ht="16.5" customHeight="1">
      <c r="A322" s="39"/>
      <c r="B322" s="40"/>
      <c r="C322" s="219" t="s">
        <v>307</v>
      </c>
      <c r="D322" s="219" t="s">
        <v>120</v>
      </c>
      <c r="E322" s="220" t="s">
        <v>346</v>
      </c>
      <c r="F322" s="221" t="s">
        <v>347</v>
      </c>
      <c r="G322" s="222" t="s">
        <v>348</v>
      </c>
      <c r="H322" s="223">
        <v>1</v>
      </c>
      <c r="I322" s="224"/>
      <c r="J322" s="225">
        <f>ROUND(I322*H322,2)</f>
        <v>0</v>
      </c>
      <c r="K322" s="221" t="s">
        <v>19</v>
      </c>
      <c r="L322" s="45"/>
      <c r="M322" s="226" t="s">
        <v>19</v>
      </c>
      <c r="N322" s="227" t="s">
        <v>42</v>
      </c>
      <c r="O322" s="85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349</v>
      </c>
      <c r="AT322" s="230" t="s">
        <v>120</v>
      </c>
      <c r="AU322" s="230" t="s">
        <v>79</v>
      </c>
      <c r="AY322" s="18" t="s">
        <v>118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79</v>
      </c>
      <c r="BK322" s="231">
        <f>ROUND(I322*H322,2)</f>
        <v>0</v>
      </c>
      <c r="BL322" s="18" t="s">
        <v>349</v>
      </c>
      <c r="BM322" s="230" t="s">
        <v>528</v>
      </c>
    </row>
    <row r="323" spans="1:63" s="12" customFormat="1" ht="25.9" customHeight="1">
      <c r="A323" s="12"/>
      <c r="B323" s="203"/>
      <c r="C323" s="204"/>
      <c r="D323" s="205" t="s">
        <v>70</v>
      </c>
      <c r="E323" s="206" t="s">
        <v>351</v>
      </c>
      <c r="F323" s="206" t="s">
        <v>352</v>
      </c>
      <c r="G323" s="204"/>
      <c r="H323" s="204"/>
      <c r="I323" s="207"/>
      <c r="J323" s="208">
        <f>BK323</f>
        <v>0</v>
      </c>
      <c r="K323" s="204"/>
      <c r="L323" s="209"/>
      <c r="M323" s="210"/>
      <c r="N323" s="211"/>
      <c r="O323" s="211"/>
      <c r="P323" s="212">
        <f>SUM(P324:P325)</f>
        <v>0</v>
      </c>
      <c r="Q323" s="211"/>
      <c r="R323" s="212">
        <f>SUM(R324:R325)</f>
        <v>0</v>
      </c>
      <c r="S323" s="211"/>
      <c r="T323" s="213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4" t="s">
        <v>144</v>
      </c>
      <c r="AT323" s="215" t="s">
        <v>70</v>
      </c>
      <c r="AU323" s="215" t="s">
        <v>71</v>
      </c>
      <c r="AY323" s="214" t="s">
        <v>118</v>
      </c>
      <c r="BK323" s="216">
        <f>SUM(BK324:BK325)</f>
        <v>0</v>
      </c>
    </row>
    <row r="324" spans="1:65" s="2" customFormat="1" ht="16.5" customHeight="1">
      <c r="A324" s="39"/>
      <c r="B324" s="40"/>
      <c r="C324" s="219" t="s">
        <v>315</v>
      </c>
      <c r="D324" s="219" t="s">
        <v>120</v>
      </c>
      <c r="E324" s="220" t="s">
        <v>354</v>
      </c>
      <c r="F324" s="221" t="s">
        <v>529</v>
      </c>
      <c r="G324" s="222" t="s">
        <v>348</v>
      </c>
      <c r="H324" s="223">
        <v>1</v>
      </c>
      <c r="I324" s="224"/>
      <c r="J324" s="225">
        <f>ROUND(I324*H324,2)</f>
        <v>0</v>
      </c>
      <c r="K324" s="221" t="s">
        <v>19</v>
      </c>
      <c r="L324" s="45"/>
      <c r="M324" s="226" t="s">
        <v>19</v>
      </c>
      <c r="N324" s="227" t="s">
        <v>42</v>
      </c>
      <c r="O324" s="85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125</v>
      </c>
      <c r="AT324" s="230" t="s">
        <v>120</v>
      </c>
      <c r="AU324" s="230" t="s">
        <v>79</v>
      </c>
      <c r="AY324" s="18" t="s">
        <v>118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79</v>
      </c>
      <c r="BK324" s="231">
        <f>ROUND(I324*H324,2)</f>
        <v>0</v>
      </c>
      <c r="BL324" s="18" t="s">
        <v>125</v>
      </c>
      <c r="BM324" s="230" t="s">
        <v>530</v>
      </c>
    </row>
    <row r="325" spans="1:65" s="2" customFormat="1" ht="16.5" customHeight="1">
      <c r="A325" s="39"/>
      <c r="B325" s="40"/>
      <c r="C325" s="219" t="s">
        <v>320</v>
      </c>
      <c r="D325" s="219" t="s">
        <v>120</v>
      </c>
      <c r="E325" s="220" t="s">
        <v>358</v>
      </c>
      <c r="F325" s="221" t="s">
        <v>359</v>
      </c>
      <c r="G325" s="222" t="s">
        <v>341</v>
      </c>
      <c r="H325" s="275"/>
      <c r="I325" s="224"/>
      <c r="J325" s="225">
        <f>ROUND(I325*H325,2)</f>
        <v>0</v>
      </c>
      <c r="K325" s="221" t="s">
        <v>19</v>
      </c>
      <c r="L325" s="45"/>
      <c r="M325" s="276" t="s">
        <v>19</v>
      </c>
      <c r="N325" s="277" t="s">
        <v>42</v>
      </c>
      <c r="O325" s="278"/>
      <c r="P325" s="279">
        <f>O325*H325</f>
        <v>0</v>
      </c>
      <c r="Q325" s="279">
        <v>0</v>
      </c>
      <c r="R325" s="279">
        <f>Q325*H325</f>
        <v>0</v>
      </c>
      <c r="S325" s="279">
        <v>0</v>
      </c>
      <c r="T325" s="28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125</v>
      </c>
      <c r="AT325" s="230" t="s">
        <v>120</v>
      </c>
      <c r="AU325" s="230" t="s">
        <v>79</v>
      </c>
      <c r="AY325" s="18" t="s">
        <v>118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79</v>
      </c>
      <c r="BK325" s="231">
        <f>ROUND(I325*H325,2)</f>
        <v>0</v>
      </c>
      <c r="BL325" s="18" t="s">
        <v>125</v>
      </c>
      <c r="BM325" s="230" t="s">
        <v>531</v>
      </c>
    </row>
    <row r="326" spans="1:31" s="2" customFormat="1" ht="6.95" customHeight="1">
      <c r="A326" s="39"/>
      <c r="B326" s="60"/>
      <c r="C326" s="61"/>
      <c r="D326" s="61"/>
      <c r="E326" s="61"/>
      <c r="F326" s="61"/>
      <c r="G326" s="61"/>
      <c r="H326" s="61"/>
      <c r="I326" s="167"/>
      <c r="J326" s="61"/>
      <c r="K326" s="61"/>
      <c r="L326" s="45"/>
      <c r="M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</sheetData>
  <sheetProtection password="CC35" sheet="1" objects="1" scenarios="1" formatColumns="0" formatRows="0" autoFilter="0"/>
  <autoFilter ref="C89:K32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6" customFormat="1" ht="45" customHeight="1">
      <c r="B3" s="285"/>
      <c r="C3" s="286" t="s">
        <v>532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533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534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535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536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537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538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539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540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541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542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78</v>
      </c>
      <c r="F18" s="292" t="s">
        <v>543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544</v>
      </c>
      <c r="F19" s="292" t="s">
        <v>545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546</v>
      </c>
      <c r="F20" s="292" t="s">
        <v>547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548</v>
      </c>
      <c r="F21" s="292" t="s">
        <v>549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343</v>
      </c>
      <c r="F22" s="292" t="s">
        <v>344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550</v>
      </c>
      <c r="F23" s="292" t="s">
        <v>551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552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553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554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555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556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557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558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559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560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104</v>
      </c>
      <c r="F36" s="292"/>
      <c r="G36" s="292" t="s">
        <v>561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562</v>
      </c>
      <c r="F37" s="292"/>
      <c r="G37" s="292" t="s">
        <v>563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52</v>
      </c>
      <c r="F38" s="292"/>
      <c r="G38" s="292" t="s">
        <v>564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53</v>
      </c>
      <c r="F39" s="292"/>
      <c r="G39" s="292" t="s">
        <v>565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105</v>
      </c>
      <c r="F40" s="292"/>
      <c r="G40" s="292" t="s">
        <v>566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106</v>
      </c>
      <c r="F41" s="292"/>
      <c r="G41" s="292" t="s">
        <v>567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568</v>
      </c>
      <c r="F42" s="292"/>
      <c r="G42" s="292" t="s">
        <v>569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570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571</v>
      </c>
      <c r="F44" s="292"/>
      <c r="G44" s="292" t="s">
        <v>572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108</v>
      </c>
      <c r="F45" s="292"/>
      <c r="G45" s="292" t="s">
        <v>573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574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575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576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577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578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579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580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581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582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583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584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585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586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587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588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589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590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591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592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593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594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595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596</v>
      </c>
      <c r="D76" s="310"/>
      <c r="E76" s="310"/>
      <c r="F76" s="310" t="s">
        <v>597</v>
      </c>
      <c r="G76" s="311"/>
      <c r="H76" s="310" t="s">
        <v>53</v>
      </c>
      <c r="I76" s="310" t="s">
        <v>56</v>
      </c>
      <c r="J76" s="310" t="s">
        <v>598</v>
      </c>
      <c r="K76" s="309"/>
    </row>
    <row r="77" spans="2:11" s="1" customFormat="1" ht="17.25" customHeight="1">
      <c r="B77" s="307"/>
      <c r="C77" s="312" t="s">
        <v>599</v>
      </c>
      <c r="D77" s="312"/>
      <c r="E77" s="312"/>
      <c r="F77" s="313" t="s">
        <v>600</v>
      </c>
      <c r="G77" s="314"/>
      <c r="H77" s="312"/>
      <c r="I77" s="312"/>
      <c r="J77" s="312" t="s">
        <v>601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52</v>
      </c>
      <c r="D79" s="315"/>
      <c r="E79" s="315"/>
      <c r="F79" s="317" t="s">
        <v>602</v>
      </c>
      <c r="G79" s="316"/>
      <c r="H79" s="295" t="s">
        <v>603</v>
      </c>
      <c r="I79" s="295" t="s">
        <v>604</v>
      </c>
      <c r="J79" s="295">
        <v>20</v>
      </c>
      <c r="K79" s="309"/>
    </row>
    <row r="80" spans="2:11" s="1" customFormat="1" ht="15" customHeight="1">
      <c r="B80" s="307"/>
      <c r="C80" s="295" t="s">
        <v>605</v>
      </c>
      <c r="D80" s="295"/>
      <c r="E80" s="295"/>
      <c r="F80" s="317" t="s">
        <v>602</v>
      </c>
      <c r="G80" s="316"/>
      <c r="H80" s="295" t="s">
        <v>606</v>
      </c>
      <c r="I80" s="295" t="s">
        <v>604</v>
      </c>
      <c r="J80" s="295">
        <v>120</v>
      </c>
      <c r="K80" s="309"/>
    </row>
    <row r="81" spans="2:11" s="1" customFormat="1" ht="15" customHeight="1">
      <c r="B81" s="318"/>
      <c r="C81" s="295" t="s">
        <v>607</v>
      </c>
      <c r="D81" s="295"/>
      <c r="E81" s="295"/>
      <c r="F81" s="317" t="s">
        <v>608</v>
      </c>
      <c r="G81" s="316"/>
      <c r="H81" s="295" t="s">
        <v>609</v>
      </c>
      <c r="I81" s="295" t="s">
        <v>604</v>
      </c>
      <c r="J81" s="295">
        <v>50</v>
      </c>
      <c r="K81" s="309"/>
    </row>
    <row r="82" spans="2:11" s="1" customFormat="1" ht="15" customHeight="1">
      <c r="B82" s="318"/>
      <c r="C82" s="295" t="s">
        <v>610</v>
      </c>
      <c r="D82" s="295"/>
      <c r="E82" s="295"/>
      <c r="F82" s="317" t="s">
        <v>602</v>
      </c>
      <c r="G82" s="316"/>
      <c r="H82" s="295" t="s">
        <v>611</v>
      </c>
      <c r="I82" s="295" t="s">
        <v>612</v>
      </c>
      <c r="J82" s="295"/>
      <c r="K82" s="309"/>
    </row>
    <row r="83" spans="2:11" s="1" customFormat="1" ht="15" customHeight="1">
      <c r="B83" s="318"/>
      <c r="C83" s="319" t="s">
        <v>613</v>
      </c>
      <c r="D83" s="319"/>
      <c r="E83" s="319"/>
      <c r="F83" s="320" t="s">
        <v>608</v>
      </c>
      <c r="G83" s="319"/>
      <c r="H83" s="319" t="s">
        <v>614</v>
      </c>
      <c r="I83" s="319" t="s">
        <v>604</v>
      </c>
      <c r="J83" s="319">
        <v>15</v>
      </c>
      <c r="K83" s="309"/>
    </row>
    <row r="84" spans="2:11" s="1" customFormat="1" ht="15" customHeight="1">
      <c r="B84" s="318"/>
      <c r="C84" s="319" t="s">
        <v>615</v>
      </c>
      <c r="D84" s="319"/>
      <c r="E84" s="319"/>
      <c r="F84" s="320" t="s">
        <v>608</v>
      </c>
      <c r="G84" s="319"/>
      <c r="H84" s="319" t="s">
        <v>616</v>
      </c>
      <c r="I84" s="319" t="s">
        <v>604</v>
      </c>
      <c r="J84" s="319">
        <v>15</v>
      </c>
      <c r="K84" s="309"/>
    </row>
    <row r="85" spans="2:11" s="1" customFormat="1" ht="15" customHeight="1">
      <c r="B85" s="318"/>
      <c r="C85" s="319" t="s">
        <v>617</v>
      </c>
      <c r="D85" s="319"/>
      <c r="E85" s="319"/>
      <c r="F85" s="320" t="s">
        <v>608</v>
      </c>
      <c r="G85" s="319"/>
      <c r="H85" s="319" t="s">
        <v>618</v>
      </c>
      <c r="I85" s="319" t="s">
        <v>604</v>
      </c>
      <c r="J85" s="319">
        <v>20</v>
      </c>
      <c r="K85" s="309"/>
    </row>
    <row r="86" spans="2:11" s="1" customFormat="1" ht="15" customHeight="1">
      <c r="B86" s="318"/>
      <c r="C86" s="319" t="s">
        <v>619</v>
      </c>
      <c r="D86" s="319"/>
      <c r="E86" s="319"/>
      <c r="F86" s="320" t="s">
        <v>608</v>
      </c>
      <c r="G86" s="319"/>
      <c r="H86" s="319" t="s">
        <v>620</v>
      </c>
      <c r="I86" s="319" t="s">
        <v>604</v>
      </c>
      <c r="J86" s="319">
        <v>20</v>
      </c>
      <c r="K86" s="309"/>
    </row>
    <row r="87" spans="2:11" s="1" customFormat="1" ht="15" customHeight="1">
      <c r="B87" s="318"/>
      <c r="C87" s="295" t="s">
        <v>621</v>
      </c>
      <c r="D87" s="295"/>
      <c r="E87" s="295"/>
      <c r="F87" s="317" t="s">
        <v>608</v>
      </c>
      <c r="G87" s="316"/>
      <c r="H87" s="295" t="s">
        <v>622</v>
      </c>
      <c r="I87" s="295" t="s">
        <v>604</v>
      </c>
      <c r="J87" s="295">
        <v>50</v>
      </c>
      <c r="K87" s="309"/>
    </row>
    <row r="88" spans="2:11" s="1" customFormat="1" ht="15" customHeight="1">
      <c r="B88" s="318"/>
      <c r="C88" s="295" t="s">
        <v>623</v>
      </c>
      <c r="D88" s="295"/>
      <c r="E88" s="295"/>
      <c r="F88" s="317" t="s">
        <v>608</v>
      </c>
      <c r="G88" s="316"/>
      <c r="H88" s="295" t="s">
        <v>624</v>
      </c>
      <c r="I88" s="295" t="s">
        <v>604</v>
      </c>
      <c r="J88" s="295">
        <v>20</v>
      </c>
      <c r="K88" s="309"/>
    </row>
    <row r="89" spans="2:11" s="1" customFormat="1" ht="15" customHeight="1">
      <c r="B89" s="318"/>
      <c r="C89" s="295" t="s">
        <v>625</v>
      </c>
      <c r="D89" s="295"/>
      <c r="E89" s="295"/>
      <c r="F89" s="317" t="s">
        <v>608</v>
      </c>
      <c r="G89" s="316"/>
      <c r="H89" s="295" t="s">
        <v>626</v>
      </c>
      <c r="I89" s="295" t="s">
        <v>604</v>
      </c>
      <c r="J89" s="295">
        <v>20</v>
      </c>
      <c r="K89" s="309"/>
    </row>
    <row r="90" spans="2:11" s="1" customFormat="1" ht="15" customHeight="1">
      <c r="B90" s="318"/>
      <c r="C90" s="295" t="s">
        <v>627</v>
      </c>
      <c r="D90" s="295"/>
      <c r="E90" s="295"/>
      <c r="F90" s="317" t="s">
        <v>608</v>
      </c>
      <c r="G90" s="316"/>
      <c r="H90" s="295" t="s">
        <v>628</v>
      </c>
      <c r="I90" s="295" t="s">
        <v>604</v>
      </c>
      <c r="J90" s="295">
        <v>50</v>
      </c>
      <c r="K90" s="309"/>
    </row>
    <row r="91" spans="2:11" s="1" customFormat="1" ht="15" customHeight="1">
      <c r="B91" s="318"/>
      <c r="C91" s="295" t="s">
        <v>629</v>
      </c>
      <c r="D91" s="295"/>
      <c r="E91" s="295"/>
      <c r="F91" s="317" t="s">
        <v>608</v>
      </c>
      <c r="G91" s="316"/>
      <c r="H91" s="295" t="s">
        <v>629</v>
      </c>
      <c r="I91" s="295" t="s">
        <v>604</v>
      </c>
      <c r="J91" s="295">
        <v>50</v>
      </c>
      <c r="K91" s="309"/>
    </row>
    <row r="92" spans="2:11" s="1" customFormat="1" ht="15" customHeight="1">
      <c r="B92" s="318"/>
      <c r="C92" s="295" t="s">
        <v>630</v>
      </c>
      <c r="D92" s="295"/>
      <c r="E92" s="295"/>
      <c r="F92" s="317" t="s">
        <v>608</v>
      </c>
      <c r="G92" s="316"/>
      <c r="H92" s="295" t="s">
        <v>631</v>
      </c>
      <c r="I92" s="295" t="s">
        <v>604</v>
      </c>
      <c r="J92" s="295">
        <v>255</v>
      </c>
      <c r="K92" s="309"/>
    </row>
    <row r="93" spans="2:11" s="1" customFormat="1" ht="15" customHeight="1">
      <c r="B93" s="318"/>
      <c r="C93" s="295" t="s">
        <v>632</v>
      </c>
      <c r="D93" s="295"/>
      <c r="E93" s="295"/>
      <c r="F93" s="317" t="s">
        <v>602</v>
      </c>
      <c r="G93" s="316"/>
      <c r="H93" s="295" t="s">
        <v>633</v>
      </c>
      <c r="I93" s="295" t="s">
        <v>634</v>
      </c>
      <c r="J93" s="295"/>
      <c r="K93" s="309"/>
    </row>
    <row r="94" spans="2:11" s="1" customFormat="1" ht="15" customHeight="1">
      <c r="B94" s="318"/>
      <c r="C94" s="295" t="s">
        <v>635</v>
      </c>
      <c r="D94" s="295"/>
      <c r="E94" s="295"/>
      <c r="F94" s="317" t="s">
        <v>602</v>
      </c>
      <c r="G94" s="316"/>
      <c r="H94" s="295" t="s">
        <v>636</v>
      </c>
      <c r="I94" s="295" t="s">
        <v>637</v>
      </c>
      <c r="J94" s="295"/>
      <c r="K94" s="309"/>
    </row>
    <row r="95" spans="2:11" s="1" customFormat="1" ht="15" customHeight="1">
      <c r="B95" s="318"/>
      <c r="C95" s="295" t="s">
        <v>638</v>
      </c>
      <c r="D95" s="295"/>
      <c r="E95" s="295"/>
      <c r="F95" s="317" t="s">
        <v>602</v>
      </c>
      <c r="G95" s="316"/>
      <c r="H95" s="295" t="s">
        <v>638</v>
      </c>
      <c r="I95" s="295" t="s">
        <v>637</v>
      </c>
      <c r="J95" s="295"/>
      <c r="K95" s="309"/>
    </row>
    <row r="96" spans="2:11" s="1" customFormat="1" ht="15" customHeight="1">
      <c r="B96" s="318"/>
      <c r="C96" s="295" t="s">
        <v>37</v>
      </c>
      <c r="D96" s="295"/>
      <c r="E96" s="295"/>
      <c r="F96" s="317" t="s">
        <v>602</v>
      </c>
      <c r="G96" s="316"/>
      <c r="H96" s="295" t="s">
        <v>639</v>
      </c>
      <c r="I96" s="295" t="s">
        <v>637</v>
      </c>
      <c r="J96" s="295"/>
      <c r="K96" s="309"/>
    </row>
    <row r="97" spans="2:11" s="1" customFormat="1" ht="15" customHeight="1">
      <c r="B97" s="318"/>
      <c r="C97" s="295" t="s">
        <v>47</v>
      </c>
      <c r="D97" s="295"/>
      <c r="E97" s="295"/>
      <c r="F97" s="317" t="s">
        <v>602</v>
      </c>
      <c r="G97" s="316"/>
      <c r="H97" s="295" t="s">
        <v>640</v>
      </c>
      <c r="I97" s="295" t="s">
        <v>637</v>
      </c>
      <c r="J97" s="295"/>
      <c r="K97" s="309"/>
    </row>
    <row r="98" spans="2:11" s="1" customFormat="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s="1" customFormat="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641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596</v>
      </c>
      <c r="D103" s="310"/>
      <c r="E103" s="310"/>
      <c r="F103" s="310" t="s">
        <v>597</v>
      </c>
      <c r="G103" s="311"/>
      <c r="H103" s="310" t="s">
        <v>53</v>
      </c>
      <c r="I103" s="310" t="s">
        <v>56</v>
      </c>
      <c r="J103" s="310" t="s">
        <v>598</v>
      </c>
      <c r="K103" s="309"/>
    </row>
    <row r="104" spans="2:11" s="1" customFormat="1" ht="17.25" customHeight="1">
      <c r="B104" s="307"/>
      <c r="C104" s="312" t="s">
        <v>599</v>
      </c>
      <c r="D104" s="312"/>
      <c r="E104" s="312"/>
      <c r="F104" s="313" t="s">
        <v>600</v>
      </c>
      <c r="G104" s="314"/>
      <c r="H104" s="312"/>
      <c r="I104" s="312"/>
      <c r="J104" s="312" t="s">
        <v>601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6"/>
      <c r="H105" s="310"/>
      <c r="I105" s="310"/>
      <c r="J105" s="310"/>
      <c r="K105" s="309"/>
    </row>
    <row r="106" spans="2:11" s="1" customFormat="1" ht="15" customHeight="1">
      <c r="B106" s="307"/>
      <c r="C106" s="295" t="s">
        <v>52</v>
      </c>
      <c r="D106" s="315"/>
      <c r="E106" s="315"/>
      <c r="F106" s="317" t="s">
        <v>602</v>
      </c>
      <c r="G106" s="326"/>
      <c r="H106" s="295" t="s">
        <v>642</v>
      </c>
      <c r="I106" s="295" t="s">
        <v>604</v>
      </c>
      <c r="J106" s="295">
        <v>20</v>
      </c>
      <c r="K106" s="309"/>
    </row>
    <row r="107" spans="2:11" s="1" customFormat="1" ht="15" customHeight="1">
      <c r="B107" s="307"/>
      <c r="C107" s="295" t="s">
        <v>605</v>
      </c>
      <c r="D107" s="295"/>
      <c r="E107" s="295"/>
      <c r="F107" s="317" t="s">
        <v>602</v>
      </c>
      <c r="G107" s="295"/>
      <c r="H107" s="295" t="s">
        <v>642</v>
      </c>
      <c r="I107" s="295" t="s">
        <v>604</v>
      </c>
      <c r="J107" s="295">
        <v>120</v>
      </c>
      <c r="K107" s="309"/>
    </row>
    <row r="108" spans="2:11" s="1" customFormat="1" ht="15" customHeight="1">
      <c r="B108" s="318"/>
      <c r="C108" s="295" t="s">
        <v>607</v>
      </c>
      <c r="D108" s="295"/>
      <c r="E108" s="295"/>
      <c r="F108" s="317" t="s">
        <v>608</v>
      </c>
      <c r="G108" s="295"/>
      <c r="H108" s="295" t="s">
        <v>642</v>
      </c>
      <c r="I108" s="295" t="s">
        <v>604</v>
      </c>
      <c r="J108" s="295">
        <v>50</v>
      </c>
      <c r="K108" s="309"/>
    </row>
    <row r="109" spans="2:11" s="1" customFormat="1" ht="15" customHeight="1">
      <c r="B109" s="318"/>
      <c r="C109" s="295" t="s">
        <v>610</v>
      </c>
      <c r="D109" s="295"/>
      <c r="E109" s="295"/>
      <c r="F109" s="317" t="s">
        <v>602</v>
      </c>
      <c r="G109" s="295"/>
      <c r="H109" s="295" t="s">
        <v>642</v>
      </c>
      <c r="I109" s="295" t="s">
        <v>612</v>
      </c>
      <c r="J109" s="295"/>
      <c r="K109" s="309"/>
    </row>
    <row r="110" spans="2:11" s="1" customFormat="1" ht="15" customHeight="1">
      <c r="B110" s="318"/>
      <c r="C110" s="295" t="s">
        <v>621</v>
      </c>
      <c r="D110" s="295"/>
      <c r="E110" s="295"/>
      <c r="F110" s="317" t="s">
        <v>608</v>
      </c>
      <c r="G110" s="295"/>
      <c r="H110" s="295" t="s">
        <v>642</v>
      </c>
      <c r="I110" s="295" t="s">
        <v>604</v>
      </c>
      <c r="J110" s="295">
        <v>50</v>
      </c>
      <c r="K110" s="309"/>
    </row>
    <row r="111" spans="2:11" s="1" customFormat="1" ht="15" customHeight="1">
      <c r="B111" s="318"/>
      <c r="C111" s="295" t="s">
        <v>629</v>
      </c>
      <c r="D111" s="295"/>
      <c r="E111" s="295"/>
      <c r="F111" s="317" t="s">
        <v>608</v>
      </c>
      <c r="G111" s="295"/>
      <c r="H111" s="295" t="s">
        <v>642</v>
      </c>
      <c r="I111" s="295" t="s">
        <v>604</v>
      </c>
      <c r="J111" s="295">
        <v>50</v>
      </c>
      <c r="K111" s="309"/>
    </row>
    <row r="112" spans="2:11" s="1" customFormat="1" ht="15" customHeight="1">
      <c r="B112" s="318"/>
      <c r="C112" s="295" t="s">
        <v>627</v>
      </c>
      <c r="D112" s="295"/>
      <c r="E112" s="295"/>
      <c r="F112" s="317" t="s">
        <v>608</v>
      </c>
      <c r="G112" s="295"/>
      <c r="H112" s="295" t="s">
        <v>642</v>
      </c>
      <c r="I112" s="295" t="s">
        <v>604</v>
      </c>
      <c r="J112" s="295">
        <v>50</v>
      </c>
      <c r="K112" s="309"/>
    </row>
    <row r="113" spans="2:11" s="1" customFormat="1" ht="15" customHeight="1">
      <c r="B113" s="318"/>
      <c r="C113" s="295" t="s">
        <v>52</v>
      </c>
      <c r="D113" s="295"/>
      <c r="E113" s="295"/>
      <c r="F113" s="317" t="s">
        <v>602</v>
      </c>
      <c r="G113" s="295"/>
      <c r="H113" s="295" t="s">
        <v>643</v>
      </c>
      <c r="I113" s="295" t="s">
        <v>604</v>
      </c>
      <c r="J113" s="295">
        <v>20</v>
      </c>
      <c r="K113" s="309"/>
    </row>
    <row r="114" spans="2:11" s="1" customFormat="1" ht="15" customHeight="1">
      <c r="B114" s="318"/>
      <c r="C114" s="295" t="s">
        <v>644</v>
      </c>
      <c r="D114" s="295"/>
      <c r="E114" s="295"/>
      <c r="F114" s="317" t="s">
        <v>602</v>
      </c>
      <c r="G114" s="295"/>
      <c r="H114" s="295" t="s">
        <v>645</v>
      </c>
      <c r="I114" s="295" t="s">
        <v>604</v>
      </c>
      <c r="J114" s="295">
        <v>120</v>
      </c>
      <c r="K114" s="309"/>
    </row>
    <row r="115" spans="2:11" s="1" customFormat="1" ht="15" customHeight="1">
      <c r="B115" s="318"/>
      <c r="C115" s="295" t="s">
        <v>37</v>
      </c>
      <c r="D115" s="295"/>
      <c r="E115" s="295"/>
      <c r="F115" s="317" t="s">
        <v>602</v>
      </c>
      <c r="G115" s="295"/>
      <c r="H115" s="295" t="s">
        <v>646</v>
      </c>
      <c r="I115" s="295" t="s">
        <v>637</v>
      </c>
      <c r="J115" s="295"/>
      <c r="K115" s="309"/>
    </row>
    <row r="116" spans="2:11" s="1" customFormat="1" ht="15" customHeight="1">
      <c r="B116" s="318"/>
      <c r="C116" s="295" t="s">
        <v>47</v>
      </c>
      <c r="D116" s="295"/>
      <c r="E116" s="295"/>
      <c r="F116" s="317" t="s">
        <v>602</v>
      </c>
      <c r="G116" s="295"/>
      <c r="H116" s="295" t="s">
        <v>647</v>
      </c>
      <c r="I116" s="295" t="s">
        <v>637</v>
      </c>
      <c r="J116" s="295"/>
      <c r="K116" s="309"/>
    </row>
    <row r="117" spans="2:11" s="1" customFormat="1" ht="15" customHeight="1">
      <c r="B117" s="318"/>
      <c r="C117" s="295" t="s">
        <v>56</v>
      </c>
      <c r="D117" s="295"/>
      <c r="E117" s="295"/>
      <c r="F117" s="317" t="s">
        <v>602</v>
      </c>
      <c r="G117" s="295"/>
      <c r="H117" s="295" t="s">
        <v>648</v>
      </c>
      <c r="I117" s="295" t="s">
        <v>649</v>
      </c>
      <c r="J117" s="295"/>
      <c r="K117" s="309"/>
    </row>
    <row r="118" spans="2:11" s="1" customFormat="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s="1" customFormat="1" ht="18.75" customHeight="1">
      <c r="B119" s="328"/>
      <c r="C119" s="292"/>
      <c r="D119" s="292"/>
      <c r="E119" s="292"/>
      <c r="F119" s="329"/>
      <c r="G119" s="292"/>
      <c r="H119" s="292"/>
      <c r="I119" s="292"/>
      <c r="J119" s="292"/>
      <c r="K119" s="328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pans="2:11" s="1" customFormat="1" ht="45" customHeight="1">
      <c r="B122" s="333"/>
      <c r="C122" s="286" t="s">
        <v>650</v>
      </c>
      <c r="D122" s="286"/>
      <c r="E122" s="286"/>
      <c r="F122" s="286"/>
      <c r="G122" s="286"/>
      <c r="H122" s="286"/>
      <c r="I122" s="286"/>
      <c r="J122" s="286"/>
      <c r="K122" s="334"/>
    </row>
    <row r="123" spans="2:11" s="1" customFormat="1" ht="17.25" customHeight="1">
      <c r="B123" s="335"/>
      <c r="C123" s="310" t="s">
        <v>596</v>
      </c>
      <c r="D123" s="310"/>
      <c r="E123" s="310"/>
      <c r="F123" s="310" t="s">
        <v>597</v>
      </c>
      <c r="G123" s="311"/>
      <c r="H123" s="310" t="s">
        <v>53</v>
      </c>
      <c r="I123" s="310" t="s">
        <v>56</v>
      </c>
      <c r="J123" s="310" t="s">
        <v>598</v>
      </c>
      <c r="K123" s="336"/>
    </row>
    <row r="124" spans="2:11" s="1" customFormat="1" ht="17.25" customHeight="1">
      <c r="B124" s="335"/>
      <c r="C124" s="312" t="s">
        <v>599</v>
      </c>
      <c r="D124" s="312"/>
      <c r="E124" s="312"/>
      <c r="F124" s="313" t="s">
        <v>600</v>
      </c>
      <c r="G124" s="314"/>
      <c r="H124" s="312"/>
      <c r="I124" s="312"/>
      <c r="J124" s="312" t="s">
        <v>601</v>
      </c>
      <c r="K124" s="336"/>
    </row>
    <row r="125" spans="2:11" s="1" customFormat="1" ht="5.25" customHeight="1">
      <c r="B125" s="337"/>
      <c r="C125" s="315"/>
      <c r="D125" s="315"/>
      <c r="E125" s="315"/>
      <c r="F125" s="315"/>
      <c r="G125" s="295"/>
      <c r="H125" s="315"/>
      <c r="I125" s="315"/>
      <c r="J125" s="315"/>
      <c r="K125" s="338"/>
    </row>
    <row r="126" spans="2:11" s="1" customFormat="1" ht="15" customHeight="1">
      <c r="B126" s="337"/>
      <c r="C126" s="295" t="s">
        <v>605</v>
      </c>
      <c r="D126" s="315"/>
      <c r="E126" s="315"/>
      <c r="F126" s="317" t="s">
        <v>602</v>
      </c>
      <c r="G126" s="295"/>
      <c r="H126" s="295" t="s">
        <v>642</v>
      </c>
      <c r="I126" s="295" t="s">
        <v>604</v>
      </c>
      <c r="J126" s="295">
        <v>120</v>
      </c>
      <c r="K126" s="339"/>
    </row>
    <row r="127" spans="2:11" s="1" customFormat="1" ht="15" customHeight="1">
      <c r="B127" s="337"/>
      <c r="C127" s="295" t="s">
        <v>651</v>
      </c>
      <c r="D127" s="295"/>
      <c r="E127" s="295"/>
      <c r="F127" s="317" t="s">
        <v>602</v>
      </c>
      <c r="G127" s="295"/>
      <c r="H127" s="295" t="s">
        <v>652</v>
      </c>
      <c r="I127" s="295" t="s">
        <v>604</v>
      </c>
      <c r="J127" s="295" t="s">
        <v>653</v>
      </c>
      <c r="K127" s="339"/>
    </row>
    <row r="128" spans="2:11" s="1" customFormat="1" ht="15" customHeight="1">
      <c r="B128" s="337"/>
      <c r="C128" s="295" t="s">
        <v>550</v>
      </c>
      <c r="D128" s="295"/>
      <c r="E128" s="295"/>
      <c r="F128" s="317" t="s">
        <v>602</v>
      </c>
      <c r="G128" s="295"/>
      <c r="H128" s="295" t="s">
        <v>654</v>
      </c>
      <c r="I128" s="295" t="s">
        <v>604</v>
      </c>
      <c r="J128" s="295" t="s">
        <v>653</v>
      </c>
      <c r="K128" s="339"/>
    </row>
    <row r="129" spans="2:11" s="1" customFormat="1" ht="15" customHeight="1">
      <c r="B129" s="337"/>
      <c r="C129" s="295" t="s">
        <v>613</v>
      </c>
      <c r="D129" s="295"/>
      <c r="E129" s="295"/>
      <c r="F129" s="317" t="s">
        <v>608</v>
      </c>
      <c r="G129" s="295"/>
      <c r="H129" s="295" t="s">
        <v>614</v>
      </c>
      <c r="I129" s="295" t="s">
        <v>604</v>
      </c>
      <c r="J129" s="295">
        <v>15</v>
      </c>
      <c r="K129" s="339"/>
    </row>
    <row r="130" spans="2:11" s="1" customFormat="1" ht="15" customHeight="1">
      <c r="B130" s="337"/>
      <c r="C130" s="319" t="s">
        <v>615</v>
      </c>
      <c r="D130" s="319"/>
      <c r="E130" s="319"/>
      <c r="F130" s="320" t="s">
        <v>608</v>
      </c>
      <c r="G130" s="319"/>
      <c r="H130" s="319" t="s">
        <v>616</v>
      </c>
      <c r="I130" s="319" t="s">
        <v>604</v>
      </c>
      <c r="J130" s="319">
        <v>15</v>
      </c>
      <c r="K130" s="339"/>
    </row>
    <row r="131" spans="2:11" s="1" customFormat="1" ht="15" customHeight="1">
      <c r="B131" s="337"/>
      <c r="C131" s="319" t="s">
        <v>617</v>
      </c>
      <c r="D131" s="319"/>
      <c r="E131" s="319"/>
      <c r="F131" s="320" t="s">
        <v>608</v>
      </c>
      <c r="G131" s="319"/>
      <c r="H131" s="319" t="s">
        <v>618</v>
      </c>
      <c r="I131" s="319" t="s">
        <v>604</v>
      </c>
      <c r="J131" s="319">
        <v>20</v>
      </c>
      <c r="K131" s="339"/>
    </row>
    <row r="132" spans="2:11" s="1" customFormat="1" ht="15" customHeight="1">
      <c r="B132" s="337"/>
      <c r="C132" s="319" t="s">
        <v>619</v>
      </c>
      <c r="D132" s="319"/>
      <c r="E132" s="319"/>
      <c r="F132" s="320" t="s">
        <v>608</v>
      </c>
      <c r="G132" s="319"/>
      <c r="H132" s="319" t="s">
        <v>620</v>
      </c>
      <c r="I132" s="319" t="s">
        <v>604</v>
      </c>
      <c r="J132" s="319">
        <v>20</v>
      </c>
      <c r="K132" s="339"/>
    </row>
    <row r="133" spans="2:11" s="1" customFormat="1" ht="15" customHeight="1">
      <c r="B133" s="337"/>
      <c r="C133" s="295" t="s">
        <v>607</v>
      </c>
      <c r="D133" s="295"/>
      <c r="E133" s="295"/>
      <c r="F133" s="317" t="s">
        <v>608</v>
      </c>
      <c r="G133" s="295"/>
      <c r="H133" s="295" t="s">
        <v>642</v>
      </c>
      <c r="I133" s="295" t="s">
        <v>604</v>
      </c>
      <c r="J133" s="295">
        <v>50</v>
      </c>
      <c r="K133" s="339"/>
    </row>
    <row r="134" spans="2:11" s="1" customFormat="1" ht="15" customHeight="1">
      <c r="B134" s="337"/>
      <c r="C134" s="295" t="s">
        <v>621</v>
      </c>
      <c r="D134" s="295"/>
      <c r="E134" s="295"/>
      <c r="F134" s="317" t="s">
        <v>608</v>
      </c>
      <c r="G134" s="295"/>
      <c r="H134" s="295" t="s">
        <v>642</v>
      </c>
      <c r="I134" s="295" t="s">
        <v>604</v>
      </c>
      <c r="J134" s="295">
        <v>50</v>
      </c>
      <c r="K134" s="339"/>
    </row>
    <row r="135" spans="2:11" s="1" customFormat="1" ht="15" customHeight="1">
      <c r="B135" s="337"/>
      <c r="C135" s="295" t="s">
        <v>627</v>
      </c>
      <c r="D135" s="295"/>
      <c r="E135" s="295"/>
      <c r="F135" s="317" t="s">
        <v>608</v>
      </c>
      <c r="G135" s="295"/>
      <c r="H135" s="295" t="s">
        <v>642</v>
      </c>
      <c r="I135" s="295" t="s">
        <v>604</v>
      </c>
      <c r="J135" s="295">
        <v>50</v>
      </c>
      <c r="K135" s="339"/>
    </row>
    <row r="136" spans="2:11" s="1" customFormat="1" ht="15" customHeight="1">
      <c r="B136" s="337"/>
      <c r="C136" s="295" t="s">
        <v>629</v>
      </c>
      <c r="D136" s="295"/>
      <c r="E136" s="295"/>
      <c r="F136" s="317" t="s">
        <v>608</v>
      </c>
      <c r="G136" s="295"/>
      <c r="H136" s="295" t="s">
        <v>642</v>
      </c>
      <c r="I136" s="295" t="s">
        <v>604</v>
      </c>
      <c r="J136" s="295">
        <v>50</v>
      </c>
      <c r="K136" s="339"/>
    </row>
    <row r="137" spans="2:11" s="1" customFormat="1" ht="15" customHeight="1">
      <c r="B137" s="337"/>
      <c r="C137" s="295" t="s">
        <v>630</v>
      </c>
      <c r="D137" s="295"/>
      <c r="E137" s="295"/>
      <c r="F137" s="317" t="s">
        <v>608</v>
      </c>
      <c r="G137" s="295"/>
      <c r="H137" s="295" t="s">
        <v>655</v>
      </c>
      <c r="I137" s="295" t="s">
        <v>604</v>
      </c>
      <c r="J137" s="295">
        <v>255</v>
      </c>
      <c r="K137" s="339"/>
    </row>
    <row r="138" spans="2:11" s="1" customFormat="1" ht="15" customHeight="1">
      <c r="B138" s="337"/>
      <c r="C138" s="295" t="s">
        <v>632</v>
      </c>
      <c r="D138" s="295"/>
      <c r="E138" s="295"/>
      <c r="F138" s="317" t="s">
        <v>602</v>
      </c>
      <c r="G138" s="295"/>
      <c r="H138" s="295" t="s">
        <v>656</v>
      </c>
      <c r="I138" s="295" t="s">
        <v>634</v>
      </c>
      <c r="J138" s="295"/>
      <c r="K138" s="339"/>
    </row>
    <row r="139" spans="2:11" s="1" customFormat="1" ht="15" customHeight="1">
      <c r="B139" s="337"/>
      <c r="C139" s="295" t="s">
        <v>635</v>
      </c>
      <c r="D139" s="295"/>
      <c r="E139" s="295"/>
      <c r="F139" s="317" t="s">
        <v>602</v>
      </c>
      <c r="G139" s="295"/>
      <c r="H139" s="295" t="s">
        <v>657</v>
      </c>
      <c r="I139" s="295" t="s">
        <v>637</v>
      </c>
      <c r="J139" s="295"/>
      <c r="K139" s="339"/>
    </row>
    <row r="140" spans="2:11" s="1" customFormat="1" ht="15" customHeight="1">
      <c r="B140" s="337"/>
      <c r="C140" s="295" t="s">
        <v>638</v>
      </c>
      <c r="D140" s="295"/>
      <c r="E140" s="295"/>
      <c r="F140" s="317" t="s">
        <v>602</v>
      </c>
      <c r="G140" s="295"/>
      <c r="H140" s="295" t="s">
        <v>638</v>
      </c>
      <c r="I140" s="295" t="s">
        <v>637</v>
      </c>
      <c r="J140" s="295"/>
      <c r="K140" s="339"/>
    </row>
    <row r="141" spans="2:11" s="1" customFormat="1" ht="15" customHeight="1">
      <c r="B141" s="337"/>
      <c r="C141" s="295" t="s">
        <v>37</v>
      </c>
      <c r="D141" s="295"/>
      <c r="E141" s="295"/>
      <c r="F141" s="317" t="s">
        <v>602</v>
      </c>
      <c r="G141" s="295"/>
      <c r="H141" s="295" t="s">
        <v>658</v>
      </c>
      <c r="I141" s="295" t="s">
        <v>637</v>
      </c>
      <c r="J141" s="295"/>
      <c r="K141" s="339"/>
    </row>
    <row r="142" spans="2:11" s="1" customFormat="1" ht="15" customHeight="1">
      <c r="B142" s="337"/>
      <c r="C142" s="295" t="s">
        <v>659</v>
      </c>
      <c r="D142" s="295"/>
      <c r="E142" s="295"/>
      <c r="F142" s="317" t="s">
        <v>602</v>
      </c>
      <c r="G142" s="295"/>
      <c r="H142" s="295" t="s">
        <v>660</v>
      </c>
      <c r="I142" s="295" t="s">
        <v>637</v>
      </c>
      <c r="J142" s="295"/>
      <c r="K142" s="339"/>
    </row>
    <row r="143" spans="2:11" s="1" customFormat="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s="1" customFormat="1" ht="18.75" customHeight="1">
      <c r="B144" s="292"/>
      <c r="C144" s="292"/>
      <c r="D144" s="292"/>
      <c r="E144" s="292"/>
      <c r="F144" s="329"/>
      <c r="G144" s="292"/>
      <c r="H144" s="292"/>
      <c r="I144" s="292"/>
      <c r="J144" s="292"/>
      <c r="K144" s="292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661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596</v>
      </c>
      <c r="D148" s="310"/>
      <c r="E148" s="310"/>
      <c r="F148" s="310" t="s">
        <v>597</v>
      </c>
      <c r="G148" s="311"/>
      <c r="H148" s="310" t="s">
        <v>53</v>
      </c>
      <c r="I148" s="310" t="s">
        <v>56</v>
      </c>
      <c r="J148" s="310" t="s">
        <v>598</v>
      </c>
      <c r="K148" s="309"/>
    </row>
    <row r="149" spans="2:11" s="1" customFormat="1" ht="17.25" customHeight="1">
      <c r="B149" s="307"/>
      <c r="C149" s="312" t="s">
        <v>599</v>
      </c>
      <c r="D149" s="312"/>
      <c r="E149" s="312"/>
      <c r="F149" s="313" t="s">
        <v>600</v>
      </c>
      <c r="G149" s="314"/>
      <c r="H149" s="312"/>
      <c r="I149" s="312"/>
      <c r="J149" s="312" t="s">
        <v>601</v>
      </c>
      <c r="K149" s="309"/>
    </row>
    <row r="150" spans="2:11" s="1" customFormat="1" ht="5.25" customHeight="1">
      <c r="B150" s="318"/>
      <c r="C150" s="315"/>
      <c r="D150" s="315"/>
      <c r="E150" s="315"/>
      <c r="F150" s="315"/>
      <c r="G150" s="316"/>
      <c r="H150" s="315"/>
      <c r="I150" s="315"/>
      <c r="J150" s="315"/>
      <c r="K150" s="339"/>
    </row>
    <row r="151" spans="2:11" s="1" customFormat="1" ht="15" customHeight="1">
      <c r="B151" s="318"/>
      <c r="C151" s="343" t="s">
        <v>605</v>
      </c>
      <c r="D151" s="295"/>
      <c r="E151" s="295"/>
      <c r="F151" s="344" t="s">
        <v>602</v>
      </c>
      <c r="G151" s="295"/>
      <c r="H151" s="343" t="s">
        <v>642</v>
      </c>
      <c r="I151" s="343" t="s">
        <v>604</v>
      </c>
      <c r="J151" s="343">
        <v>120</v>
      </c>
      <c r="K151" s="339"/>
    </row>
    <row r="152" spans="2:11" s="1" customFormat="1" ht="15" customHeight="1">
      <c r="B152" s="318"/>
      <c r="C152" s="343" t="s">
        <v>651</v>
      </c>
      <c r="D152" s="295"/>
      <c r="E152" s="295"/>
      <c r="F152" s="344" t="s">
        <v>602</v>
      </c>
      <c r="G152" s="295"/>
      <c r="H152" s="343" t="s">
        <v>662</v>
      </c>
      <c r="I152" s="343" t="s">
        <v>604</v>
      </c>
      <c r="J152" s="343" t="s">
        <v>653</v>
      </c>
      <c r="K152" s="339"/>
    </row>
    <row r="153" spans="2:11" s="1" customFormat="1" ht="15" customHeight="1">
      <c r="B153" s="318"/>
      <c r="C153" s="343" t="s">
        <v>550</v>
      </c>
      <c r="D153" s="295"/>
      <c r="E153" s="295"/>
      <c r="F153" s="344" t="s">
        <v>602</v>
      </c>
      <c r="G153" s="295"/>
      <c r="H153" s="343" t="s">
        <v>663</v>
      </c>
      <c r="I153" s="343" t="s">
        <v>604</v>
      </c>
      <c r="J153" s="343" t="s">
        <v>653</v>
      </c>
      <c r="K153" s="339"/>
    </row>
    <row r="154" spans="2:11" s="1" customFormat="1" ht="15" customHeight="1">
      <c r="B154" s="318"/>
      <c r="C154" s="343" t="s">
        <v>607</v>
      </c>
      <c r="D154" s="295"/>
      <c r="E154" s="295"/>
      <c r="F154" s="344" t="s">
        <v>608</v>
      </c>
      <c r="G154" s="295"/>
      <c r="H154" s="343" t="s">
        <v>642</v>
      </c>
      <c r="I154" s="343" t="s">
        <v>604</v>
      </c>
      <c r="J154" s="343">
        <v>50</v>
      </c>
      <c r="K154" s="339"/>
    </row>
    <row r="155" spans="2:11" s="1" customFormat="1" ht="15" customHeight="1">
      <c r="B155" s="318"/>
      <c r="C155" s="343" t="s">
        <v>610</v>
      </c>
      <c r="D155" s="295"/>
      <c r="E155" s="295"/>
      <c r="F155" s="344" t="s">
        <v>602</v>
      </c>
      <c r="G155" s="295"/>
      <c r="H155" s="343" t="s">
        <v>642</v>
      </c>
      <c r="I155" s="343" t="s">
        <v>612</v>
      </c>
      <c r="J155" s="343"/>
      <c r="K155" s="339"/>
    </row>
    <row r="156" spans="2:11" s="1" customFormat="1" ht="15" customHeight="1">
      <c r="B156" s="318"/>
      <c r="C156" s="343" t="s">
        <v>621</v>
      </c>
      <c r="D156" s="295"/>
      <c r="E156" s="295"/>
      <c r="F156" s="344" t="s">
        <v>608</v>
      </c>
      <c r="G156" s="295"/>
      <c r="H156" s="343" t="s">
        <v>642</v>
      </c>
      <c r="I156" s="343" t="s">
        <v>604</v>
      </c>
      <c r="J156" s="343">
        <v>50</v>
      </c>
      <c r="K156" s="339"/>
    </row>
    <row r="157" spans="2:11" s="1" customFormat="1" ht="15" customHeight="1">
      <c r="B157" s="318"/>
      <c r="C157" s="343" t="s">
        <v>629</v>
      </c>
      <c r="D157" s="295"/>
      <c r="E157" s="295"/>
      <c r="F157" s="344" t="s">
        <v>608</v>
      </c>
      <c r="G157" s="295"/>
      <c r="H157" s="343" t="s">
        <v>642</v>
      </c>
      <c r="I157" s="343" t="s">
        <v>604</v>
      </c>
      <c r="J157" s="343">
        <v>50</v>
      </c>
      <c r="K157" s="339"/>
    </row>
    <row r="158" spans="2:11" s="1" customFormat="1" ht="15" customHeight="1">
      <c r="B158" s="318"/>
      <c r="C158" s="343" t="s">
        <v>627</v>
      </c>
      <c r="D158" s="295"/>
      <c r="E158" s="295"/>
      <c r="F158" s="344" t="s">
        <v>608</v>
      </c>
      <c r="G158" s="295"/>
      <c r="H158" s="343" t="s">
        <v>642</v>
      </c>
      <c r="I158" s="343" t="s">
        <v>604</v>
      </c>
      <c r="J158" s="343">
        <v>50</v>
      </c>
      <c r="K158" s="339"/>
    </row>
    <row r="159" spans="2:11" s="1" customFormat="1" ht="15" customHeight="1">
      <c r="B159" s="318"/>
      <c r="C159" s="343" t="s">
        <v>89</v>
      </c>
      <c r="D159" s="295"/>
      <c r="E159" s="295"/>
      <c r="F159" s="344" t="s">
        <v>602</v>
      </c>
      <c r="G159" s="295"/>
      <c r="H159" s="343" t="s">
        <v>664</v>
      </c>
      <c r="I159" s="343" t="s">
        <v>604</v>
      </c>
      <c r="J159" s="343" t="s">
        <v>665</v>
      </c>
      <c r="K159" s="339"/>
    </row>
    <row r="160" spans="2:11" s="1" customFormat="1" ht="15" customHeight="1">
      <c r="B160" s="318"/>
      <c r="C160" s="343" t="s">
        <v>666</v>
      </c>
      <c r="D160" s="295"/>
      <c r="E160" s="295"/>
      <c r="F160" s="344" t="s">
        <v>602</v>
      </c>
      <c r="G160" s="295"/>
      <c r="H160" s="343" t="s">
        <v>667</v>
      </c>
      <c r="I160" s="343" t="s">
        <v>637</v>
      </c>
      <c r="J160" s="343"/>
      <c r="K160" s="339"/>
    </row>
    <row r="161" spans="2:11" s="1" customFormat="1" ht="15" customHeight="1">
      <c r="B161" s="345"/>
      <c r="C161" s="327"/>
      <c r="D161" s="327"/>
      <c r="E161" s="327"/>
      <c r="F161" s="327"/>
      <c r="G161" s="327"/>
      <c r="H161" s="327"/>
      <c r="I161" s="327"/>
      <c r="J161" s="327"/>
      <c r="K161" s="346"/>
    </row>
    <row r="162" spans="2:11" s="1" customFormat="1" ht="18.75" customHeight="1">
      <c r="B162" s="292"/>
      <c r="C162" s="295"/>
      <c r="D162" s="295"/>
      <c r="E162" s="295"/>
      <c r="F162" s="317"/>
      <c r="G162" s="295"/>
      <c r="H162" s="295"/>
      <c r="I162" s="295"/>
      <c r="J162" s="295"/>
      <c r="K162" s="292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668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596</v>
      </c>
      <c r="D166" s="310"/>
      <c r="E166" s="310"/>
      <c r="F166" s="310" t="s">
        <v>597</v>
      </c>
      <c r="G166" s="347"/>
      <c r="H166" s="348" t="s">
        <v>53</v>
      </c>
      <c r="I166" s="348" t="s">
        <v>56</v>
      </c>
      <c r="J166" s="310" t="s">
        <v>598</v>
      </c>
      <c r="K166" s="287"/>
    </row>
    <row r="167" spans="2:11" s="1" customFormat="1" ht="17.25" customHeight="1">
      <c r="B167" s="288"/>
      <c r="C167" s="312" t="s">
        <v>599</v>
      </c>
      <c r="D167" s="312"/>
      <c r="E167" s="312"/>
      <c r="F167" s="313" t="s">
        <v>600</v>
      </c>
      <c r="G167" s="349"/>
      <c r="H167" s="350"/>
      <c r="I167" s="350"/>
      <c r="J167" s="312" t="s">
        <v>601</v>
      </c>
      <c r="K167" s="290"/>
    </row>
    <row r="168" spans="2:11" s="1" customFormat="1" ht="5.25" customHeight="1">
      <c r="B168" s="318"/>
      <c r="C168" s="315"/>
      <c r="D168" s="315"/>
      <c r="E168" s="315"/>
      <c r="F168" s="315"/>
      <c r="G168" s="316"/>
      <c r="H168" s="315"/>
      <c r="I168" s="315"/>
      <c r="J168" s="315"/>
      <c r="K168" s="339"/>
    </row>
    <row r="169" spans="2:11" s="1" customFormat="1" ht="15" customHeight="1">
      <c r="B169" s="318"/>
      <c r="C169" s="295" t="s">
        <v>605</v>
      </c>
      <c r="D169" s="295"/>
      <c r="E169" s="295"/>
      <c r="F169" s="317" t="s">
        <v>602</v>
      </c>
      <c r="G169" s="295"/>
      <c r="H169" s="295" t="s">
        <v>642</v>
      </c>
      <c r="I169" s="295" t="s">
        <v>604</v>
      </c>
      <c r="J169" s="295">
        <v>120</v>
      </c>
      <c r="K169" s="339"/>
    </row>
    <row r="170" spans="2:11" s="1" customFormat="1" ht="15" customHeight="1">
      <c r="B170" s="318"/>
      <c r="C170" s="295" t="s">
        <v>651</v>
      </c>
      <c r="D170" s="295"/>
      <c r="E170" s="295"/>
      <c r="F170" s="317" t="s">
        <v>602</v>
      </c>
      <c r="G170" s="295"/>
      <c r="H170" s="295" t="s">
        <v>652</v>
      </c>
      <c r="I170" s="295" t="s">
        <v>604</v>
      </c>
      <c r="J170" s="295" t="s">
        <v>653</v>
      </c>
      <c r="K170" s="339"/>
    </row>
    <row r="171" spans="2:11" s="1" customFormat="1" ht="15" customHeight="1">
      <c r="B171" s="318"/>
      <c r="C171" s="295" t="s">
        <v>550</v>
      </c>
      <c r="D171" s="295"/>
      <c r="E171" s="295"/>
      <c r="F171" s="317" t="s">
        <v>602</v>
      </c>
      <c r="G171" s="295"/>
      <c r="H171" s="295" t="s">
        <v>669</v>
      </c>
      <c r="I171" s="295" t="s">
        <v>604</v>
      </c>
      <c r="J171" s="295" t="s">
        <v>653</v>
      </c>
      <c r="K171" s="339"/>
    </row>
    <row r="172" spans="2:11" s="1" customFormat="1" ht="15" customHeight="1">
      <c r="B172" s="318"/>
      <c r="C172" s="295" t="s">
        <v>607</v>
      </c>
      <c r="D172" s="295"/>
      <c r="E172" s="295"/>
      <c r="F172" s="317" t="s">
        <v>608</v>
      </c>
      <c r="G172" s="295"/>
      <c r="H172" s="295" t="s">
        <v>669</v>
      </c>
      <c r="I172" s="295" t="s">
        <v>604</v>
      </c>
      <c r="J172" s="295">
        <v>50</v>
      </c>
      <c r="K172" s="339"/>
    </row>
    <row r="173" spans="2:11" s="1" customFormat="1" ht="15" customHeight="1">
      <c r="B173" s="318"/>
      <c r="C173" s="295" t="s">
        <v>610</v>
      </c>
      <c r="D173" s="295"/>
      <c r="E173" s="295"/>
      <c r="F173" s="317" t="s">
        <v>602</v>
      </c>
      <c r="G173" s="295"/>
      <c r="H173" s="295" t="s">
        <v>669</v>
      </c>
      <c r="I173" s="295" t="s">
        <v>612</v>
      </c>
      <c r="J173" s="295"/>
      <c r="K173" s="339"/>
    </row>
    <row r="174" spans="2:11" s="1" customFormat="1" ht="15" customHeight="1">
      <c r="B174" s="318"/>
      <c r="C174" s="295" t="s">
        <v>621</v>
      </c>
      <c r="D174" s="295"/>
      <c r="E174" s="295"/>
      <c r="F174" s="317" t="s">
        <v>608</v>
      </c>
      <c r="G174" s="295"/>
      <c r="H174" s="295" t="s">
        <v>669</v>
      </c>
      <c r="I174" s="295" t="s">
        <v>604</v>
      </c>
      <c r="J174" s="295">
        <v>50</v>
      </c>
      <c r="K174" s="339"/>
    </row>
    <row r="175" spans="2:11" s="1" customFormat="1" ht="15" customHeight="1">
      <c r="B175" s="318"/>
      <c r="C175" s="295" t="s">
        <v>629</v>
      </c>
      <c r="D175" s="295"/>
      <c r="E175" s="295"/>
      <c r="F175" s="317" t="s">
        <v>608</v>
      </c>
      <c r="G175" s="295"/>
      <c r="H175" s="295" t="s">
        <v>669</v>
      </c>
      <c r="I175" s="295" t="s">
        <v>604</v>
      </c>
      <c r="J175" s="295">
        <v>50</v>
      </c>
      <c r="K175" s="339"/>
    </row>
    <row r="176" spans="2:11" s="1" customFormat="1" ht="15" customHeight="1">
      <c r="B176" s="318"/>
      <c r="C176" s="295" t="s">
        <v>627</v>
      </c>
      <c r="D176" s="295"/>
      <c r="E176" s="295"/>
      <c r="F176" s="317" t="s">
        <v>608</v>
      </c>
      <c r="G176" s="295"/>
      <c r="H176" s="295" t="s">
        <v>669</v>
      </c>
      <c r="I176" s="295" t="s">
        <v>604</v>
      </c>
      <c r="J176" s="295">
        <v>50</v>
      </c>
      <c r="K176" s="339"/>
    </row>
    <row r="177" spans="2:11" s="1" customFormat="1" ht="15" customHeight="1">
      <c r="B177" s="318"/>
      <c r="C177" s="295" t="s">
        <v>104</v>
      </c>
      <c r="D177" s="295"/>
      <c r="E177" s="295"/>
      <c r="F177" s="317" t="s">
        <v>602</v>
      </c>
      <c r="G177" s="295"/>
      <c r="H177" s="295" t="s">
        <v>670</v>
      </c>
      <c r="I177" s="295" t="s">
        <v>671</v>
      </c>
      <c r="J177" s="295"/>
      <c r="K177" s="339"/>
    </row>
    <row r="178" spans="2:11" s="1" customFormat="1" ht="15" customHeight="1">
      <c r="B178" s="318"/>
      <c r="C178" s="295" t="s">
        <v>56</v>
      </c>
      <c r="D178" s="295"/>
      <c r="E178" s="295"/>
      <c r="F178" s="317" t="s">
        <v>602</v>
      </c>
      <c r="G178" s="295"/>
      <c r="H178" s="295" t="s">
        <v>672</v>
      </c>
      <c r="I178" s="295" t="s">
        <v>673</v>
      </c>
      <c r="J178" s="295">
        <v>1</v>
      </c>
      <c r="K178" s="339"/>
    </row>
    <row r="179" spans="2:11" s="1" customFormat="1" ht="15" customHeight="1">
      <c r="B179" s="318"/>
      <c r="C179" s="295" t="s">
        <v>52</v>
      </c>
      <c r="D179" s="295"/>
      <c r="E179" s="295"/>
      <c r="F179" s="317" t="s">
        <v>602</v>
      </c>
      <c r="G179" s="295"/>
      <c r="H179" s="295" t="s">
        <v>674</v>
      </c>
      <c r="I179" s="295" t="s">
        <v>604</v>
      </c>
      <c r="J179" s="295">
        <v>20</v>
      </c>
      <c r="K179" s="339"/>
    </row>
    <row r="180" spans="2:11" s="1" customFormat="1" ht="15" customHeight="1">
      <c r="B180" s="318"/>
      <c r="C180" s="295" t="s">
        <v>53</v>
      </c>
      <c r="D180" s="295"/>
      <c r="E180" s="295"/>
      <c r="F180" s="317" t="s">
        <v>602</v>
      </c>
      <c r="G180" s="295"/>
      <c r="H180" s="295" t="s">
        <v>675</v>
      </c>
      <c r="I180" s="295" t="s">
        <v>604</v>
      </c>
      <c r="J180" s="295">
        <v>255</v>
      </c>
      <c r="K180" s="339"/>
    </row>
    <row r="181" spans="2:11" s="1" customFormat="1" ht="15" customHeight="1">
      <c r="B181" s="318"/>
      <c r="C181" s="295" t="s">
        <v>105</v>
      </c>
      <c r="D181" s="295"/>
      <c r="E181" s="295"/>
      <c r="F181" s="317" t="s">
        <v>602</v>
      </c>
      <c r="G181" s="295"/>
      <c r="H181" s="295" t="s">
        <v>566</v>
      </c>
      <c r="I181" s="295" t="s">
        <v>604</v>
      </c>
      <c r="J181" s="295">
        <v>10</v>
      </c>
      <c r="K181" s="339"/>
    </row>
    <row r="182" spans="2:11" s="1" customFormat="1" ht="15" customHeight="1">
      <c r="B182" s="318"/>
      <c r="C182" s="295" t="s">
        <v>106</v>
      </c>
      <c r="D182" s="295"/>
      <c r="E182" s="295"/>
      <c r="F182" s="317" t="s">
        <v>602</v>
      </c>
      <c r="G182" s="295"/>
      <c r="H182" s="295" t="s">
        <v>676</v>
      </c>
      <c r="I182" s="295" t="s">
        <v>637</v>
      </c>
      <c r="J182" s="295"/>
      <c r="K182" s="339"/>
    </row>
    <row r="183" spans="2:11" s="1" customFormat="1" ht="15" customHeight="1">
      <c r="B183" s="318"/>
      <c r="C183" s="295" t="s">
        <v>677</v>
      </c>
      <c r="D183" s="295"/>
      <c r="E183" s="295"/>
      <c r="F183" s="317" t="s">
        <v>602</v>
      </c>
      <c r="G183" s="295"/>
      <c r="H183" s="295" t="s">
        <v>678</v>
      </c>
      <c r="I183" s="295" t="s">
        <v>637</v>
      </c>
      <c r="J183" s="295"/>
      <c r="K183" s="339"/>
    </row>
    <row r="184" spans="2:11" s="1" customFormat="1" ht="15" customHeight="1">
      <c r="B184" s="318"/>
      <c r="C184" s="295" t="s">
        <v>666</v>
      </c>
      <c r="D184" s="295"/>
      <c r="E184" s="295"/>
      <c r="F184" s="317" t="s">
        <v>602</v>
      </c>
      <c r="G184" s="295"/>
      <c r="H184" s="295" t="s">
        <v>679</v>
      </c>
      <c r="I184" s="295" t="s">
        <v>637</v>
      </c>
      <c r="J184" s="295"/>
      <c r="K184" s="339"/>
    </row>
    <row r="185" spans="2:11" s="1" customFormat="1" ht="15" customHeight="1">
      <c r="B185" s="318"/>
      <c r="C185" s="295" t="s">
        <v>108</v>
      </c>
      <c r="D185" s="295"/>
      <c r="E185" s="295"/>
      <c r="F185" s="317" t="s">
        <v>608</v>
      </c>
      <c r="G185" s="295"/>
      <c r="H185" s="295" t="s">
        <v>680</v>
      </c>
      <c r="I185" s="295" t="s">
        <v>604</v>
      </c>
      <c r="J185" s="295">
        <v>50</v>
      </c>
      <c r="K185" s="339"/>
    </row>
    <row r="186" spans="2:11" s="1" customFormat="1" ht="15" customHeight="1">
      <c r="B186" s="318"/>
      <c r="C186" s="295" t="s">
        <v>681</v>
      </c>
      <c r="D186" s="295"/>
      <c r="E186" s="295"/>
      <c r="F186" s="317" t="s">
        <v>608</v>
      </c>
      <c r="G186" s="295"/>
      <c r="H186" s="295" t="s">
        <v>682</v>
      </c>
      <c r="I186" s="295" t="s">
        <v>683</v>
      </c>
      <c r="J186" s="295"/>
      <c r="K186" s="339"/>
    </row>
    <row r="187" spans="2:11" s="1" customFormat="1" ht="15" customHeight="1">
      <c r="B187" s="318"/>
      <c r="C187" s="295" t="s">
        <v>684</v>
      </c>
      <c r="D187" s="295"/>
      <c r="E187" s="295"/>
      <c r="F187" s="317" t="s">
        <v>608</v>
      </c>
      <c r="G187" s="295"/>
      <c r="H187" s="295" t="s">
        <v>685</v>
      </c>
      <c r="I187" s="295" t="s">
        <v>683</v>
      </c>
      <c r="J187" s="295"/>
      <c r="K187" s="339"/>
    </row>
    <row r="188" spans="2:11" s="1" customFormat="1" ht="15" customHeight="1">
      <c r="B188" s="318"/>
      <c r="C188" s="295" t="s">
        <v>686</v>
      </c>
      <c r="D188" s="295"/>
      <c r="E188" s="295"/>
      <c r="F188" s="317" t="s">
        <v>608</v>
      </c>
      <c r="G188" s="295"/>
      <c r="H188" s="295" t="s">
        <v>687</v>
      </c>
      <c r="I188" s="295" t="s">
        <v>683</v>
      </c>
      <c r="J188" s="295"/>
      <c r="K188" s="339"/>
    </row>
    <row r="189" spans="2:11" s="1" customFormat="1" ht="15" customHeight="1">
      <c r="B189" s="318"/>
      <c r="C189" s="351" t="s">
        <v>688</v>
      </c>
      <c r="D189" s="295"/>
      <c r="E189" s="295"/>
      <c r="F189" s="317" t="s">
        <v>608</v>
      </c>
      <c r="G189" s="295"/>
      <c r="H189" s="295" t="s">
        <v>689</v>
      </c>
      <c r="I189" s="295" t="s">
        <v>690</v>
      </c>
      <c r="J189" s="352" t="s">
        <v>691</v>
      </c>
      <c r="K189" s="339"/>
    </row>
    <row r="190" spans="2:11" s="1" customFormat="1" ht="15" customHeight="1">
      <c r="B190" s="318"/>
      <c r="C190" s="302" t="s">
        <v>41</v>
      </c>
      <c r="D190" s="295"/>
      <c r="E190" s="295"/>
      <c r="F190" s="317" t="s">
        <v>602</v>
      </c>
      <c r="G190" s="295"/>
      <c r="H190" s="292" t="s">
        <v>692</v>
      </c>
      <c r="I190" s="295" t="s">
        <v>693</v>
      </c>
      <c r="J190" s="295"/>
      <c r="K190" s="339"/>
    </row>
    <row r="191" spans="2:11" s="1" customFormat="1" ht="15" customHeight="1">
      <c r="B191" s="318"/>
      <c r="C191" s="302" t="s">
        <v>694</v>
      </c>
      <c r="D191" s="295"/>
      <c r="E191" s="295"/>
      <c r="F191" s="317" t="s">
        <v>602</v>
      </c>
      <c r="G191" s="295"/>
      <c r="H191" s="295" t="s">
        <v>695</v>
      </c>
      <c r="I191" s="295" t="s">
        <v>637</v>
      </c>
      <c r="J191" s="295"/>
      <c r="K191" s="339"/>
    </row>
    <row r="192" spans="2:11" s="1" customFormat="1" ht="15" customHeight="1">
      <c r="B192" s="318"/>
      <c r="C192" s="302" t="s">
        <v>696</v>
      </c>
      <c r="D192" s="295"/>
      <c r="E192" s="295"/>
      <c r="F192" s="317" t="s">
        <v>602</v>
      </c>
      <c r="G192" s="295"/>
      <c r="H192" s="295" t="s">
        <v>697</v>
      </c>
      <c r="I192" s="295" t="s">
        <v>637</v>
      </c>
      <c r="J192" s="295"/>
      <c r="K192" s="339"/>
    </row>
    <row r="193" spans="2:11" s="1" customFormat="1" ht="15" customHeight="1">
      <c r="B193" s="318"/>
      <c r="C193" s="302" t="s">
        <v>698</v>
      </c>
      <c r="D193" s="295"/>
      <c r="E193" s="295"/>
      <c r="F193" s="317" t="s">
        <v>608</v>
      </c>
      <c r="G193" s="295"/>
      <c r="H193" s="295" t="s">
        <v>699</v>
      </c>
      <c r="I193" s="295" t="s">
        <v>637</v>
      </c>
      <c r="J193" s="295"/>
      <c r="K193" s="339"/>
    </row>
    <row r="194" spans="2:11" s="1" customFormat="1" ht="15" customHeight="1">
      <c r="B194" s="345"/>
      <c r="C194" s="353"/>
      <c r="D194" s="327"/>
      <c r="E194" s="327"/>
      <c r="F194" s="327"/>
      <c r="G194" s="327"/>
      <c r="H194" s="327"/>
      <c r="I194" s="327"/>
      <c r="J194" s="327"/>
      <c r="K194" s="346"/>
    </row>
    <row r="195" spans="2:11" s="1" customFormat="1" ht="18.75" customHeight="1">
      <c r="B195" s="292"/>
      <c r="C195" s="295"/>
      <c r="D195" s="295"/>
      <c r="E195" s="295"/>
      <c r="F195" s="317"/>
      <c r="G195" s="295"/>
      <c r="H195" s="295"/>
      <c r="I195" s="295"/>
      <c r="J195" s="295"/>
      <c r="K195" s="292"/>
    </row>
    <row r="196" spans="2:11" s="1" customFormat="1" ht="18.75" customHeight="1">
      <c r="B196" s="292"/>
      <c r="C196" s="295"/>
      <c r="D196" s="295"/>
      <c r="E196" s="295"/>
      <c r="F196" s="317"/>
      <c r="G196" s="295"/>
      <c r="H196" s="295"/>
      <c r="I196" s="295"/>
      <c r="J196" s="295"/>
      <c r="K196" s="292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700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4" t="s">
        <v>701</v>
      </c>
      <c r="D200" s="354"/>
      <c r="E200" s="354"/>
      <c r="F200" s="354" t="s">
        <v>702</v>
      </c>
      <c r="G200" s="355"/>
      <c r="H200" s="354" t="s">
        <v>703</v>
      </c>
      <c r="I200" s="354"/>
      <c r="J200" s="354"/>
      <c r="K200" s="287"/>
    </row>
    <row r="201" spans="2:11" s="1" customFormat="1" ht="5.25" customHeight="1">
      <c r="B201" s="318"/>
      <c r="C201" s="315"/>
      <c r="D201" s="315"/>
      <c r="E201" s="315"/>
      <c r="F201" s="315"/>
      <c r="G201" s="295"/>
      <c r="H201" s="315"/>
      <c r="I201" s="315"/>
      <c r="J201" s="315"/>
      <c r="K201" s="339"/>
    </row>
    <row r="202" spans="2:11" s="1" customFormat="1" ht="15" customHeight="1">
      <c r="B202" s="318"/>
      <c r="C202" s="295" t="s">
        <v>693</v>
      </c>
      <c r="D202" s="295"/>
      <c r="E202" s="295"/>
      <c r="F202" s="317" t="s">
        <v>42</v>
      </c>
      <c r="G202" s="295"/>
      <c r="H202" s="295" t="s">
        <v>704</v>
      </c>
      <c r="I202" s="295"/>
      <c r="J202" s="295"/>
      <c r="K202" s="339"/>
    </row>
    <row r="203" spans="2:11" s="1" customFormat="1" ht="15" customHeight="1">
      <c r="B203" s="318"/>
      <c r="C203" s="324"/>
      <c r="D203" s="295"/>
      <c r="E203" s="295"/>
      <c r="F203" s="317" t="s">
        <v>43</v>
      </c>
      <c r="G203" s="295"/>
      <c r="H203" s="295" t="s">
        <v>705</v>
      </c>
      <c r="I203" s="295"/>
      <c r="J203" s="295"/>
      <c r="K203" s="339"/>
    </row>
    <row r="204" spans="2:11" s="1" customFormat="1" ht="15" customHeight="1">
      <c r="B204" s="318"/>
      <c r="C204" s="324"/>
      <c r="D204" s="295"/>
      <c r="E204" s="295"/>
      <c r="F204" s="317" t="s">
        <v>46</v>
      </c>
      <c r="G204" s="295"/>
      <c r="H204" s="295" t="s">
        <v>706</v>
      </c>
      <c r="I204" s="295"/>
      <c r="J204" s="295"/>
      <c r="K204" s="339"/>
    </row>
    <row r="205" spans="2:11" s="1" customFormat="1" ht="15" customHeight="1">
      <c r="B205" s="318"/>
      <c r="C205" s="295"/>
      <c r="D205" s="295"/>
      <c r="E205" s="295"/>
      <c r="F205" s="317" t="s">
        <v>44</v>
      </c>
      <c r="G205" s="295"/>
      <c r="H205" s="295" t="s">
        <v>707</v>
      </c>
      <c r="I205" s="295"/>
      <c r="J205" s="295"/>
      <c r="K205" s="339"/>
    </row>
    <row r="206" spans="2:11" s="1" customFormat="1" ht="15" customHeight="1">
      <c r="B206" s="318"/>
      <c r="C206" s="295"/>
      <c r="D206" s="295"/>
      <c r="E206" s="295"/>
      <c r="F206" s="317" t="s">
        <v>45</v>
      </c>
      <c r="G206" s="295"/>
      <c r="H206" s="295" t="s">
        <v>708</v>
      </c>
      <c r="I206" s="295"/>
      <c r="J206" s="295"/>
      <c r="K206" s="339"/>
    </row>
    <row r="207" spans="2:11" s="1" customFormat="1" ht="15" customHeight="1">
      <c r="B207" s="318"/>
      <c r="C207" s="295"/>
      <c r="D207" s="295"/>
      <c r="E207" s="295"/>
      <c r="F207" s="317"/>
      <c r="G207" s="295"/>
      <c r="H207" s="295"/>
      <c r="I207" s="295"/>
      <c r="J207" s="295"/>
      <c r="K207" s="339"/>
    </row>
    <row r="208" spans="2:11" s="1" customFormat="1" ht="15" customHeight="1">
      <c r="B208" s="318"/>
      <c r="C208" s="295" t="s">
        <v>649</v>
      </c>
      <c r="D208" s="295"/>
      <c r="E208" s="295"/>
      <c r="F208" s="317" t="s">
        <v>78</v>
      </c>
      <c r="G208" s="295"/>
      <c r="H208" s="295" t="s">
        <v>709</v>
      </c>
      <c r="I208" s="295"/>
      <c r="J208" s="295"/>
      <c r="K208" s="339"/>
    </row>
    <row r="209" spans="2:11" s="1" customFormat="1" ht="15" customHeight="1">
      <c r="B209" s="318"/>
      <c r="C209" s="324"/>
      <c r="D209" s="295"/>
      <c r="E209" s="295"/>
      <c r="F209" s="317" t="s">
        <v>546</v>
      </c>
      <c r="G209" s="295"/>
      <c r="H209" s="295" t="s">
        <v>547</v>
      </c>
      <c r="I209" s="295"/>
      <c r="J209" s="295"/>
      <c r="K209" s="339"/>
    </row>
    <row r="210" spans="2:11" s="1" customFormat="1" ht="15" customHeight="1">
      <c r="B210" s="318"/>
      <c r="C210" s="295"/>
      <c r="D210" s="295"/>
      <c r="E210" s="295"/>
      <c r="F210" s="317" t="s">
        <v>544</v>
      </c>
      <c r="G210" s="295"/>
      <c r="H210" s="295" t="s">
        <v>710</v>
      </c>
      <c r="I210" s="295"/>
      <c r="J210" s="295"/>
      <c r="K210" s="339"/>
    </row>
    <row r="211" spans="2:11" s="1" customFormat="1" ht="15" customHeight="1">
      <c r="B211" s="356"/>
      <c r="C211" s="324"/>
      <c r="D211" s="324"/>
      <c r="E211" s="324"/>
      <c r="F211" s="317" t="s">
        <v>548</v>
      </c>
      <c r="G211" s="302"/>
      <c r="H211" s="343" t="s">
        <v>549</v>
      </c>
      <c r="I211" s="343"/>
      <c r="J211" s="343"/>
      <c r="K211" s="357"/>
    </row>
    <row r="212" spans="2:11" s="1" customFormat="1" ht="15" customHeight="1">
      <c r="B212" s="356"/>
      <c r="C212" s="324"/>
      <c r="D212" s="324"/>
      <c r="E212" s="324"/>
      <c r="F212" s="317" t="s">
        <v>343</v>
      </c>
      <c r="G212" s="302"/>
      <c r="H212" s="343" t="s">
        <v>711</v>
      </c>
      <c r="I212" s="343"/>
      <c r="J212" s="343"/>
      <c r="K212" s="357"/>
    </row>
    <row r="213" spans="2:11" s="1" customFormat="1" ht="15" customHeight="1">
      <c r="B213" s="356"/>
      <c r="C213" s="324"/>
      <c r="D213" s="324"/>
      <c r="E213" s="324"/>
      <c r="F213" s="358"/>
      <c r="G213" s="302"/>
      <c r="H213" s="359"/>
      <c r="I213" s="359"/>
      <c r="J213" s="359"/>
      <c r="K213" s="357"/>
    </row>
    <row r="214" spans="2:11" s="1" customFormat="1" ht="15" customHeight="1">
      <c r="B214" s="356"/>
      <c r="C214" s="295" t="s">
        <v>673</v>
      </c>
      <c r="D214" s="324"/>
      <c r="E214" s="324"/>
      <c r="F214" s="317">
        <v>1</v>
      </c>
      <c r="G214" s="302"/>
      <c r="H214" s="343" t="s">
        <v>712</v>
      </c>
      <c r="I214" s="343"/>
      <c r="J214" s="343"/>
      <c r="K214" s="357"/>
    </row>
    <row r="215" spans="2:11" s="1" customFormat="1" ht="15" customHeight="1">
      <c r="B215" s="356"/>
      <c r="C215" s="324"/>
      <c r="D215" s="324"/>
      <c r="E215" s="324"/>
      <c r="F215" s="317">
        <v>2</v>
      </c>
      <c r="G215" s="302"/>
      <c r="H215" s="343" t="s">
        <v>713</v>
      </c>
      <c r="I215" s="343"/>
      <c r="J215" s="343"/>
      <c r="K215" s="357"/>
    </row>
    <row r="216" spans="2:11" s="1" customFormat="1" ht="15" customHeight="1">
      <c r="B216" s="356"/>
      <c r="C216" s="324"/>
      <c r="D216" s="324"/>
      <c r="E216" s="324"/>
      <c r="F216" s="317">
        <v>3</v>
      </c>
      <c r="G216" s="302"/>
      <c r="H216" s="343" t="s">
        <v>714</v>
      </c>
      <c r="I216" s="343"/>
      <c r="J216" s="343"/>
      <c r="K216" s="357"/>
    </row>
    <row r="217" spans="2:11" s="1" customFormat="1" ht="15" customHeight="1">
      <c r="B217" s="356"/>
      <c r="C217" s="324"/>
      <c r="D217" s="324"/>
      <c r="E217" s="324"/>
      <c r="F217" s="317">
        <v>4</v>
      </c>
      <c r="G217" s="302"/>
      <c r="H217" s="343" t="s">
        <v>715</v>
      </c>
      <c r="I217" s="343"/>
      <c r="J217" s="343"/>
      <c r="K217" s="357"/>
    </row>
    <row r="218" spans="2:11" s="1" customFormat="1" ht="12.75" customHeight="1">
      <c r="B218" s="360"/>
      <c r="C218" s="361"/>
      <c r="D218" s="361"/>
      <c r="E218" s="361"/>
      <c r="F218" s="361"/>
      <c r="G218" s="361"/>
      <c r="H218" s="361"/>
      <c r="I218" s="361"/>
      <c r="J218" s="361"/>
      <c r="K218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DESKTOP-CO3P5C2\admin</cp:lastModifiedBy>
  <dcterms:created xsi:type="dcterms:W3CDTF">2020-11-06T13:52:45Z</dcterms:created>
  <dcterms:modified xsi:type="dcterms:W3CDTF">2020-11-06T13:52:51Z</dcterms:modified>
  <cp:category/>
  <cp:version/>
  <cp:contentType/>
  <cp:contentStatus/>
</cp:coreProperties>
</file>