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Wolfi\Documents\DATA\Rozpočty 2020\Hrubovská\Nemocnnice\"/>
    </mc:Choice>
  </mc:AlternateContent>
  <bookViews>
    <workbookView xWindow="0" yWindow="0" windowWidth="0" windowHeight="0" firstSheet="1" activeTab="1"/>
  </bookViews>
  <sheets>
    <sheet name="Rekapitulace stavby" sheetId="1" state="veryHidden" r:id="rId1"/>
    <sheet name="02 - Revitalizace prostra..." sheetId="2" r:id="rId2"/>
  </sheets>
  <definedNames>
    <definedName name="_xlnm.Print_Area" localSheetId="0">'Rekapitulace stavby'!$D$4:$AO$36,'Rekapitulace stavby'!$C$42:$AQ$56</definedName>
    <definedName name="_xlnm.Print_Titles" localSheetId="0">'Rekapitulace stavby'!$52:$52</definedName>
    <definedName name="_xlnm._FilterDatabase" localSheetId="1" hidden="1">'02 - Revitalizace prostra...'!$C$90:$K$248</definedName>
    <definedName name="_xlnm.Print_Area" localSheetId="1">'02 - Revitalizace prostra...'!$C$4:$J$39,'02 - Revitalizace prostra...'!$C$45:$J$72,'02 - Revitalizace prostra...'!$C$78:$J$248</definedName>
    <definedName name="_xlnm.Print_Titles" localSheetId="1">'02 - Revitalizace prostra...'!$90:$90</definedName>
  </definedNames>
  <calcPr/>
</workbook>
</file>

<file path=xl/calcChain.xml><?xml version="1.0" encoding="utf-8"?>
<calcChain xmlns="http://schemas.openxmlformats.org/spreadsheetml/2006/main">
  <c i="2" l="1" r="J37"/>
  <c r="J36"/>
  <c i="1" r="AY55"/>
  <c i="2" r="J35"/>
  <c i="1" r="AX55"/>
  <c i="2" r="BI248"/>
  <c r="BH248"/>
  <c r="BG248"/>
  <c r="BF248"/>
  <c r="T248"/>
  <c r="R248"/>
  <c r="P248"/>
  <c r="BI247"/>
  <c r="BH247"/>
  <c r="BG247"/>
  <c r="BF247"/>
  <c r="T247"/>
  <c r="R247"/>
  <c r="P247"/>
  <c r="BI246"/>
  <c r="BH246"/>
  <c r="BG246"/>
  <c r="BF246"/>
  <c r="T246"/>
  <c r="R246"/>
  <c r="P246"/>
  <c r="BI245"/>
  <c r="BH245"/>
  <c r="BG245"/>
  <c r="BF245"/>
  <c r="T245"/>
  <c r="R245"/>
  <c r="P245"/>
  <c r="BI242"/>
  <c r="BH242"/>
  <c r="BG242"/>
  <c r="BF242"/>
  <c r="T242"/>
  <c r="T241"/>
  <c r="R242"/>
  <c r="R241"/>
  <c r="P242"/>
  <c r="P241"/>
  <c r="BI239"/>
  <c r="BH239"/>
  <c r="BG239"/>
  <c r="BF239"/>
  <c r="T239"/>
  <c r="R239"/>
  <c r="P239"/>
  <c r="BI238"/>
  <c r="BH238"/>
  <c r="BG238"/>
  <c r="BF238"/>
  <c r="T238"/>
  <c r="R238"/>
  <c r="P238"/>
  <c r="BI237"/>
  <c r="BH237"/>
  <c r="BG237"/>
  <c r="BF237"/>
  <c r="T237"/>
  <c r="R237"/>
  <c r="P237"/>
  <c r="BI236"/>
  <c r="BH236"/>
  <c r="BG236"/>
  <c r="BF236"/>
  <c r="T236"/>
  <c r="R236"/>
  <c r="P236"/>
  <c r="BI235"/>
  <c r="BH235"/>
  <c r="BG235"/>
  <c r="BF235"/>
  <c r="T235"/>
  <c r="R235"/>
  <c r="P235"/>
  <c r="BI234"/>
  <c r="BH234"/>
  <c r="BG234"/>
  <c r="BF234"/>
  <c r="T234"/>
  <c r="R234"/>
  <c r="P234"/>
  <c r="BI232"/>
  <c r="BH232"/>
  <c r="BG232"/>
  <c r="BF232"/>
  <c r="T232"/>
  <c r="R232"/>
  <c r="P232"/>
  <c r="BI231"/>
  <c r="BH231"/>
  <c r="BG231"/>
  <c r="BF231"/>
  <c r="T231"/>
  <c r="R231"/>
  <c r="P231"/>
  <c r="BI230"/>
  <c r="BH230"/>
  <c r="BG230"/>
  <c r="BF230"/>
  <c r="T230"/>
  <c r="R230"/>
  <c r="P230"/>
  <c r="BI227"/>
  <c r="BH227"/>
  <c r="BG227"/>
  <c r="BF227"/>
  <c r="T227"/>
  <c r="R227"/>
  <c r="P227"/>
  <c r="BI225"/>
  <c r="BH225"/>
  <c r="BG225"/>
  <c r="BF225"/>
  <c r="T225"/>
  <c r="R225"/>
  <c r="P225"/>
  <c r="BI223"/>
  <c r="BH223"/>
  <c r="BG223"/>
  <c r="BF223"/>
  <c r="T223"/>
  <c r="R223"/>
  <c r="P223"/>
  <c r="BI221"/>
  <c r="BH221"/>
  <c r="BG221"/>
  <c r="BF221"/>
  <c r="T221"/>
  <c r="R221"/>
  <c r="P221"/>
  <c r="BI220"/>
  <c r="BH220"/>
  <c r="BG220"/>
  <c r="BF220"/>
  <c r="T220"/>
  <c r="R220"/>
  <c r="P220"/>
  <c r="BI219"/>
  <c r="BH219"/>
  <c r="BG219"/>
  <c r="BF219"/>
  <c r="T219"/>
  <c r="R219"/>
  <c r="P219"/>
  <c r="BI218"/>
  <c r="BH218"/>
  <c r="BG218"/>
  <c r="BF218"/>
  <c r="T218"/>
  <c r="R218"/>
  <c r="P218"/>
  <c r="BI217"/>
  <c r="BH217"/>
  <c r="BG217"/>
  <c r="BF217"/>
  <c r="T217"/>
  <c r="R217"/>
  <c r="P217"/>
  <c r="BI216"/>
  <c r="BH216"/>
  <c r="BG216"/>
  <c r="BF216"/>
  <c r="T216"/>
  <c r="R216"/>
  <c r="P216"/>
  <c r="BI214"/>
  <c r="BH214"/>
  <c r="BG214"/>
  <c r="BF214"/>
  <c r="T214"/>
  <c r="R214"/>
  <c r="P214"/>
  <c r="BI211"/>
  <c r="BH211"/>
  <c r="BG211"/>
  <c r="BF211"/>
  <c r="T211"/>
  <c r="R211"/>
  <c r="P211"/>
  <c r="BI207"/>
  <c r="BH207"/>
  <c r="BG207"/>
  <c r="BF207"/>
  <c r="T207"/>
  <c r="R207"/>
  <c r="P207"/>
  <c r="BI205"/>
  <c r="BH205"/>
  <c r="BG205"/>
  <c r="BF205"/>
  <c r="T205"/>
  <c r="R205"/>
  <c r="P205"/>
  <c r="BI203"/>
  <c r="BH203"/>
  <c r="BG203"/>
  <c r="BF203"/>
  <c r="T203"/>
  <c r="R203"/>
  <c r="P203"/>
  <c r="BI202"/>
  <c r="BH202"/>
  <c r="BG202"/>
  <c r="BF202"/>
  <c r="T202"/>
  <c r="R202"/>
  <c r="P202"/>
  <c r="BI198"/>
  <c r="BH198"/>
  <c r="BG198"/>
  <c r="BF198"/>
  <c r="T198"/>
  <c r="R198"/>
  <c r="P198"/>
  <c r="BI195"/>
  <c r="BH195"/>
  <c r="BG195"/>
  <c r="BF195"/>
  <c r="T195"/>
  <c r="R195"/>
  <c r="P195"/>
  <c r="BI189"/>
  <c r="BH189"/>
  <c r="BG189"/>
  <c r="BF189"/>
  <c r="T189"/>
  <c r="R189"/>
  <c r="P189"/>
  <c r="BI187"/>
  <c r="BH187"/>
  <c r="BG187"/>
  <c r="BF187"/>
  <c r="T187"/>
  <c r="R187"/>
  <c r="P187"/>
  <c r="BI184"/>
  <c r="BH184"/>
  <c r="BG184"/>
  <c r="BF184"/>
  <c r="T184"/>
  <c r="R184"/>
  <c r="P184"/>
  <c r="BI177"/>
  <c r="BH177"/>
  <c r="BG177"/>
  <c r="BF177"/>
  <c r="T177"/>
  <c r="R177"/>
  <c r="P177"/>
  <c r="BI175"/>
  <c r="BH175"/>
  <c r="BG175"/>
  <c r="BF175"/>
  <c r="T175"/>
  <c r="R175"/>
  <c r="P175"/>
  <c r="BI174"/>
  <c r="BH174"/>
  <c r="BG174"/>
  <c r="BF174"/>
  <c r="T174"/>
  <c r="R174"/>
  <c r="P174"/>
  <c r="BI170"/>
  <c r="BH170"/>
  <c r="BG170"/>
  <c r="BF170"/>
  <c r="T170"/>
  <c r="T169"/>
  <c r="R170"/>
  <c r="R169"/>
  <c r="P170"/>
  <c r="P169"/>
  <c r="BI162"/>
  <c r="BH162"/>
  <c r="BG162"/>
  <c r="BF162"/>
  <c r="T162"/>
  <c r="R162"/>
  <c r="P162"/>
  <c r="BI155"/>
  <c r="BH155"/>
  <c r="BG155"/>
  <c r="BF155"/>
  <c r="T155"/>
  <c r="R155"/>
  <c r="P155"/>
  <c r="BI153"/>
  <c r="BH153"/>
  <c r="BG153"/>
  <c r="BF153"/>
  <c r="T153"/>
  <c r="R153"/>
  <c r="P153"/>
  <c r="BI139"/>
  <c r="BH139"/>
  <c r="BG139"/>
  <c r="BF139"/>
  <c r="T139"/>
  <c r="R139"/>
  <c r="P139"/>
  <c r="BI136"/>
  <c r="BH136"/>
  <c r="BG136"/>
  <c r="BF136"/>
  <c r="T136"/>
  <c r="R136"/>
  <c r="P136"/>
  <c r="BI127"/>
  <c r="BH127"/>
  <c r="BG127"/>
  <c r="BF127"/>
  <c r="T127"/>
  <c r="R127"/>
  <c r="P127"/>
  <c r="BI118"/>
  <c r="BH118"/>
  <c r="BG118"/>
  <c r="BF118"/>
  <c r="T118"/>
  <c r="R118"/>
  <c r="P118"/>
  <c r="BI116"/>
  <c r="BH116"/>
  <c r="BG116"/>
  <c r="BF116"/>
  <c r="T116"/>
  <c r="R116"/>
  <c r="P116"/>
  <c r="BI112"/>
  <c r="BH112"/>
  <c r="BG112"/>
  <c r="BF112"/>
  <c r="T112"/>
  <c r="R112"/>
  <c r="P112"/>
  <c r="BI110"/>
  <c r="BH110"/>
  <c r="BG110"/>
  <c r="BF110"/>
  <c r="T110"/>
  <c r="R110"/>
  <c r="P110"/>
  <c r="BI108"/>
  <c r="BH108"/>
  <c r="BG108"/>
  <c r="BF108"/>
  <c r="T108"/>
  <c r="R108"/>
  <c r="P108"/>
  <c r="BI106"/>
  <c r="BH106"/>
  <c r="BG106"/>
  <c r="BF106"/>
  <c r="T106"/>
  <c r="R106"/>
  <c r="P106"/>
  <c r="BI104"/>
  <c r="BH104"/>
  <c r="BG104"/>
  <c r="BF104"/>
  <c r="T104"/>
  <c r="R104"/>
  <c r="P104"/>
  <c r="BI100"/>
  <c r="BH100"/>
  <c r="BG100"/>
  <c r="BF100"/>
  <c r="T100"/>
  <c r="R100"/>
  <c r="P100"/>
  <c r="BI98"/>
  <c r="BH98"/>
  <c r="BG98"/>
  <c r="BF98"/>
  <c r="T98"/>
  <c r="R98"/>
  <c r="P98"/>
  <c r="BI94"/>
  <c r="BH94"/>
  <c r="BG94"/>
  <c r="BF94"/>
  <c r="T94"/>
  <c r="R94"/>
  <c r="P94"/>
  <c r="J88"/>
  <c r="J87"/>
  <c r="F87"/>
  <c r="F85"/>
  <c r="E83"/>
  <c r="J55"/>
  <c r="J54"/>
  <c r="F54"/>
  <c r="F52"/>
  <c r="E50"/>
  <c r="J18"/>
  <c r="E18"/>
  <c r="F88"/>
  <c r="J17"/>
  <c r="J12"/>
  <c r="J85"/>
  <c r="E7"/>
  <c r="E48"/>
  <c i="1" r="L50"/>
  <c r="AM50"/>
  <c r="AM49"/>
  <c r="L49"/>
  <c r="AM47"/>
  <c r="L47"/>
  <c r="L45"/>
  <c r="L44"/>
  <c i="2" r="J248"/>
  <c r="J247"/>
  <c r="BK246"/>
  <c r="J245"/>
  <c r="J239"/>
  <c r="J231"/>
  <c r="J221"/>
  <c r="BK218"/>
  <c r="BK217"/>
  <c r="J205"/>
  <c r="BK202"/>
  <c r="BK184"/>
  <c r="BK175"/>
  <c r="BK174"/>
  <c r="BK170"/>
  <c r="J153"/>
  <c r="J136"/>
  <c r="BK116"/>
  <c r="J110"/>
  <c r="J108"/>
  <c r="J104"/>
  <c r="J98"/>
  <c r="BK248"/>
  <c r="BK247"/>
  <c r="J246"/>
  <c r="BK245"/>
  <c r="BK242"/>
  <c r="BK239"/>
  <c r="J238"/>
  <c r="J237"/>
  <c r="BK236"/>
  <c r="BK235"/>
  <c r="J234"/>
  <c r="J232"/>
  <c r="BK231"/>
  <c r="J230"/>
  <c r="BK227"/>
  <c r="BK223"/>
  <c r="BK221"/>
  <c r="BK220"/>
  <c r="BK216"/>
  <c r="J214"/>
  <c r="J211"/>
  <c r="BK205"/>
  <c r="J198"/>
  <c r="BK177"/>
  <c r="BK110"/>
  <c r="J106"/>
  <c r="J242"/>
  <c r="BK238"/>
  <c r="BK237"/>
  <c r="J236"/>
  <c r="J235"/>
  <c r="BK230"/>
  <c r="BK225"/>
  <c r="J220"/>
  <c r="J219"/>
  <c r="J218"/>
  <c r="BK214"/>
  <c r="BK211"/>
  <c r="BK207"/>
  <c r="BK203"/>
  <c r="J189"/>
  <c r="J184"/>
  <c r="J174"/>
  <c r="J155"/>
  <c r="J139"/>
  <c r="BK127"/>
  <c r="J112"/>
  <c r="BK106"/>
  <c r="J94"/>
  <c i="1" r="AS54"/>
  <c i="2" r="BK234"/>
  <c r="BK232"/>
  <c r="J227"/>
  <c r="J225"/>
  <c r="J223"/>
  <c r="BK219"/>
  <c r="J217"/>
  <c r="J216"/>
  <c r="J207"/>
  <c r="BK198"/>
  <c r="J195"/>
  <c r="BK155"/>
  <c r="J118"/>
  <c r="J116"/>
  <c r="BK112"/>
  <c r="J100"/>
  <c r="BK98"/>
  <c r="J203"/>
  <c r="J202"/>
  <c r="BK195"/>
  <c r="J187"/>
  <c r="J170"/>
  <c r="J162"/>
  <c r="BK153"/>
  <c r="BK136"/>
  <c r="BK118"/>
  <c r="BK108"/>
  <c r="BK100"/>
  <c r="BK94"/>
  <c r="BK189"/>
  <c r="BK187"/>
  <c r="J177"/>
  <c r="J175"/>
  <c r="BK162"/>
  <c r="BK139"/>
  <c r="J127"/>
  <c r="BK104"/>
  <c l="1" r="R93"/>
  <c r="R176"/>
  <c r="BK201"/>
  <c r="J201"/>
  <c r="J65"/>
  <c r="P204"/>
  <c r="BK93"/>
  <c r="J93"/>
  <c r="J61"/>
  <c r="P93"/>
  <c r="T93"/>
  <c r="BK173"/>
  <c r="J173"/>
  <c r="J63"/>
  <c r="P173"/>
  <c r="R173"/>
  <c r="T173"/>
  <c r="BK176"/>
  <c r="J176"/>
  <c r="J64"/>
  <c r="P176"/>
  <c r="T176"/>
  <c r="P201"/>
  <c r="R201"/>
  <c r="T201"/>
  <c r="BK204"/>
  <c r="J204"/>
  <c r="J66"/>
  <c r="R204"/>
  <c r="T204"/>
  <c r="BK222"/>
  <c r="J222"/>
  <c r="J67"/>
  <c r="P222"/>
  <c r="R222"/>
  <c r="T222"/>
  <c r="BK229"/>
  <c r="J229"/>
  <c r="J68"/>
  <c r="P229"/>
  <c r="R229"/>
  <c r="T229"/>
  <c r="BK244"/>
  <c r="J244"/>
  <c r="J71"/>
  <c r="P244"/>
  <c r="P243"/>
  <c r="R244"/>
  <c r="R243"/>
  <c r="T244"/>
  <c r="T243"/>
  <c r="J52"/>
  <c r="E81"/>
  <c r="BE116"/>
  <c r="BE118"/>
  <c r="BE155"/>
  <c r="BE174"/>
  <c r="BE184"/>
  <c r="F55"/>
  <c r="BE175"/>
  <c r="BE139"/>
  <c r="BE162"/>
  <c r="BE170"/>
  <c r="BE205"/>
  <c r="BE211"/>
  <c r="BE216"/>
  <c r="BE220"/>
  <c r="BE230"/>
  <c r="BE98"/>
  <c r="BE104"/>
  <c r="BE110"/>
  <c r="BE136"/>
  <c r="BE153"/>
  <c r="BE187"/>
  <c r="BE202"/>
  <c r="BE221"/>
  <c r="BE223"/>
  <c r="BE225"/>
  <c r="BE227"/>
  <c r="BE231"/>
  <c r="BE232"/>
  <c r="BE235"/>
  <c r="BE237"/>
  <c r="BE238"/>
  <c r="BE239"/>
  <c r="BE108"/>
  <c r="BE189"/>
  <c r="BE207"/>
  <c r="BE217"/>
  <c r="BE218"/>
  <c r="BE219"/>
  <c r="BE234"/>
  <c r="BE236"/>
  <c r="BE242"/>
  <c r="BE245"/>
  <c r="BE246"/>
  <c r="BE247"/>
  <c r="BE248"/>
  <c r="BE94"/>
  <c r="BE100"/>
  <c r="BE106"/>
  <c r="BE112"/>
  <c r="BE127"/>
  <c r="BE177"/>
  <c r="BE195"/>
  <c r="BE198"/>
  <c r="BE203"/>
  <c r="BE214"/>
  <c r="BK169"/>
  <c r="J169"/>
  <c r="J62"/>
  <c r="BK241"/>
  <c r="J241"/>
  <c r="J69"/>
  <c r="J34"/>
  <c i="1" r="AW55"/>
  <c i="2" r="F35"/>
  <c i="1" r="BB55"/>
  <c r="BB54"/>
  <c r="W31"/>
  <c i="2" r="F36"/>
  <c i="1" r="BC55"/>
  <c r="BC54"/>
  <c r="W32"/>
  <c i="2" r="F37"/>
  <c i="1" r="BD55"/>
  <c r="BD54"/>
  <c r="W33"/>
  <c i="2" r="F34"/>
  <c i="1" r="BA55"/>
  <c r="BA54"/>
  <c r="AW54"/>
  <c r="AK30"/>
  <c i="2" l="1" r="P92"/>
  <c r="P91"/>
  <c i="1" r="AU55"/>
  <c i="2" r="T92"/>
  <c r="T91"/>
  <c r="R92"/>
  <c r="R91"/>
  <c r="BK92"/>
  <c r="BK91"/>
  <c r="J91"/>
  <c r="J59"/>
  <c r="BK243"/>
  <c r="J243"/>
  <c r="J70"/>
  <c i="1" r="AU54"/>
  <c r="AX54"/>
  <c r="W30"/>
  <c r="AY54"/>
  <c i="2" r="F33"/>
  <c i="1" r="AZ55"/>
  <c r="AZ54"/>
  <c r="W29"/>
  <c i="2" r="J33"/>
  <c i="1" r="AV55"/>
  <c r="AT55"/>
  <c i="2" l="1" r="J92"/>
  <c r="J60"/>
  <c i="1" r="AV54"/>
  <c r="AK29"/>
  <c i="2" r="J30"/>
  <c i="1" r="AG55"/>
  <c r="AG54"/>
  <c i="2" l="1" r="J39"/>
  <c i="1" r="AN55"/>
  <c r="AT54"/>
  <c r="AK26"/>
  <c r="AK35"/>
  <c l="1"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<sst xmlns="http://schemas.openxmlformats.org/spreadsheetml/2006/main">
  <si>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</si>
  <si>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</si>
  <si>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</si>
  <si>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</si>
  <si>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</si>
  <si>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{088d91ad-27f2-4b08-aa31-75ac29a3feda}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</si>
  <si>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</si>
  <si>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</si>
  <si>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</si>
  <si>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</si>
  <si>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</si>
  <si>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</si>
  <si>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</si>
  <si>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</si>
  <si>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20-Hrubovska-031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</si>
  <si>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</si>
  <si>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</si>
  <si>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 xml:space="preserve">REVITALIZACE PROSTRANSTVÍ U PAVILONŮ  H a E V AREALU SLEZSKÉ NEMOCNICE V OPAVĚ</t>
  </si>
  <si>
    <t>KSO:</t>
  </si>
  <si>
    <t/>
  </si>
  <si>
    <t>CC-CZ:</t>
  </si>
  <si>
    <t>Místo:</t>
  </si>
  <si>
    <t>Parcela 2273/1, Opava Předměstí</t>
  </si>
  <si>
    <t>Datum:</t>
  </si>
  <si>
    <t>8. 10. 2020</t>
  </si>
  <si>
    <t>Zadavatel:</t>
  </si>
  <si>
    <t>IČ:</t>
  </si>
  <si>
    <t>Slezská nemocnice v Opavě</t>
  </si>
  <si>
    <t>DIČ:</t>
  </si>
  <si>
    <t>Uchazeč:</t>
  </si>
  <si>
    <t>Vyplň údaj</t>
  </si>
  <si>
    <t>Projektant:</t>
  </si>
  <si>
    <t>Ing.Dagmar Hrubovská</t>
  </si>
  <si>
    <t>True</t>
  </si>
  <si>
    <t>Zpracovatel:</t>
  </si>
  <si>
    <t>Katerinec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</si>
  <si>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</si>
  <si>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</si>
  <si>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</si>
  <si>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</si>
  <si>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</si>
  <si>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</si>
  <si>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</si>
  <si>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</si>
  <si>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</si>
  <si>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</si>
  <si>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</si>
  <si>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</si>
  <si>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</si>
  <si>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</si>
  <si>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</si>
  <si>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</si>
  <si>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</si>
  <si>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</si>
  <si>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</si>
  <si>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</si>
  <si>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</si>
  <si>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</si>
  <si>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</si>
  <si>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</si>
  <si>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</si>
  <si>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</si>
  <si>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</si>
  <si>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</si>
  <si>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</si>
  <si>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</si>
  <si>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</si>
  <si>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</si>
  <si>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</si>
  <si>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</si>
  <si>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</si>
  <si>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</si>
  <si>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</si>
  <si>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</si>
  <si>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</si>
  <si>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</si>
  <si>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</si>
  <si>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02</t>
  </si>
  <si>
    <t>Revitalizace prostranství - II.Etapa mezi pavilony H a E</t>
  </si>
  <si>
    <t>STA</t>
  </si>
  <si>
    <t>1</t>
  </si>
  <si>
    <t>{257f34d8-2b66-4c69-b321-a7ea7350cbf4}</t>
  </si>
  <si>
    <t>2</t>
  </si>
  <si>
    <t>KRYCÍ LIST SOUPISU PRACÍ</t>
  </si>
  <si>
    <t>Objekt:</t>
  </si>
  <si>
    <t>02 - Revitalizace prostranství - II.Etapa mezi pavilony H a 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</si>
  <si>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</si>
  <si>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</si>
  <si>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</si>
  <si>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</si>
  <si>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</si>
  <si>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</si>
  <si>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</si>
  <si>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</si>
  <si>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</si>
  <si>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</si>
  <si>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</si>
  <si>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</si>
  <si>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</si>
  <si>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</si>
  <si>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</si>
  <si>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</si>
  <si>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</si>
  <si>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</si>
  <si>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</si>
  <si>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</si>
  <si>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</si>
  <si>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</si>
  <si>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</si>
  <si>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</si>
  <si>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</si>
  <si>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</si>
  <si>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</si>
  <si>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</si>
  <si>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</si>
  <si>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</si>
  <si>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</si>
  <si>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</si>
  <si>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</si>
  <si>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</si>
  <si>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113107141</t>
  </si>
  <si>
    <t>Odstranění podkladů nebo krytů ručně s přemístěním hmot na skládku na vzdálenost do 3 m nebo s naložením na dopravní prostředek živičných, o tl. vrstvy do 50 mm</t>
  </si>
  <si>
    <t>m2</t>
  </si>
  <si>
    <t>4</t>
  </si>
  <si>
    <t>1234249253</t>
  </si>
  <si>
    <t>VV</t>
  </si>
  <si>
    <t xml:space="preserve">"na betonu"  168,0</t>
  </si>
  <si>
    <t>"na panelech" 99,00</t>
  </si>
  <si>
    <t>Součet</t>
  </si>
  <si>
    <t>113107230</t>
  </si>
  <si>
    <t>Odstranění podkladů nebo krytů strojně plochy jednotlivě přes 200 m2 s přemístěním hmot na skládku na vzdálenost do 20 m nebo s naložením na dopravní prostředek z betonu prostého, o tl. vrstvy do 100 mm</t>
  </si>
  <si>
    <t>1586256731</t>
  </si>
  <si>
    <t xml:space="preserve">"stávající chodník"  168,0</t>
  </si>
  <si>
    <t>3</t>
  </si>
  <si>
    <t>113107412</t>
  </si>
  <si>
    <t>Odstranění podkladů nebo krytů při překopech inženýrských sítí s přemístěním hmot na skládku ve vzdálenosti do 3 m nebo s naložením na dopravní prostředek strojně plochy jednotlivě do 15 m2 z kameniva těženého, o tl. vrstvy přes 100 do 200 mm</t>
  </si>
  <si>
    <t>-579828689</t>
  </si>
  <si>
    <t xml:space="preserve">"chodník asfaltový"  168,0</t>
  </si>
  <si>
    <t xml:space="preserve">"skládaná dlažba"  2,0*3,20</t>
  </si>
  <si>
    <t>113107442</t>
  </si>
  <si>
    <t>Odstranění podkladů nebo krytů při překopech inženýrských sítí s přemístěním hmot na skládku ve vzdálenosti do 3 m nebo s naložením na dopravní prostředek strojně plochy jednotlivě do 15 m2 živičných, o tl. vrstvy přes 50 do 100 mm</t>
  </si>
  <si>
    <t>29650734</t>
  </si>
  <si>
    <t xml:space="preserve">"cesta k výtahu"  9,0</t>
  </si>
  <si>
    <t>5</t>
  </si>
  <si>
    <t>113107446</t>
  </si>
  <si>
    <t>Odstranění podkladů nebo krytů při překopech inženýrských sítí s přemístěním hmot na skládku ve vzdálenosti do 3 m nebo s naložením na dopravní prostředek strojně plochy jednotlivě do 15 m2 živičných, o tl. vrstvy přes 250 do 300 mm</t>
  </si>
  <si>
    <t>1898232316</t>
  </si>
  <si>
    <t>6</t>
  </si>
  <si>
    <t>113151111</t>
  </si>
  <si>
    <t>Rozebírání zpevněných ploch s přemístěním na skládku na vzdálenost do 20 m nebo s naložením na dopravní prostředek ze silničních panelů</t>
  </si>
  <si>
    <t>1596878448</t>
  </si>
  <si>
    <t>"panely" 99,00</t>
  </si>
  <si>
    <t>7</t>
  </si>
  <si>
    <t>113201112</t>
  </si>
  <si>
    <t>Vytrhání obrub s vybouráním lože, s přemístěním hmot na skládku na vzdálenost do 3 m nebo s naložením na dopravní prostředek silniční přídlažby</t>
  </si>
  <si>
    <t>m</t>
  </si>
  <si>
    <t>1547524271</t>
  </si>
  <si>
    <t>2*3,20</t>
  </si>
  <si>
    <t>8</t>
  </si>
  <si>
    <t>113202111</t>
  </si>
  <si>
    <t>Vytrhání obrub s vybouráním lože, s přemístěním hmot na skládku na vzdálenost do 3 m nebo s naložením na dopravní prostředek z krajníků nebo obrubníků stojatých</t>
  </si>
  <si>
    <t>827135918</t>
  </si>
  <si>
    <t xml:space="preserve">"k výtahu"  5,40*2</t>
  </si>
  <si>
    <t xml:space="preserve">" u vchodu na dialýzu"  7,50</t>
  </si>
  <si>
    <t>9</t>
  </si>
  <si>
    <t>113204111</t>
  </si>
  <si>
    <t>Vytrhání obrub s vybouráním lože, s přemístěním hmot na skládku na vzdálenost do 3 m nebo s naložením na dopravní prostředek záhonových</t>
  </si>
  <si>
    <t>-1669544923</t>
  </si>
  <si>
    <t xml:space="preserve">"U stávajících chodníků"  3,00</t>
  </si>
  <si>
    <t>10</t>
  </si>
  <si>
    <t>122211101</t>
  </si>
  <si>
    <t>Odkopávky a prokopávky ručně zapažené i nezapažené v hornině třídy těžitelnosti I skupiny 3</t>
  </si>
  <si>
    <t>m3</t>
  </si>
  <si>
    <t>2097274708</t>
  </si>
  <si>
    <t xml:space="preserve">"Nový chodník dlažba 60 mm  šířka vč. obrubníků v tl. 30 cm</t>
  </si>
  <si>
    <t>(146,5+89,2+5+43,5+7,20+1,60+4,20+21,40-2,10)*1,1</t>
  </si>
  <si>
    <t>"Nový chodník dlažba 80 mm</t>
  </si>
  <si>
    <t>8,80</t>
  </si>
  <si>
    <t>(6,00+5,30)*0,40</t>
  </si>
  <si>
    <t>Mezisoučet</t>
  </si>
  <si>
    <t xml:space="preserve">"60% ručně"  </t>
  </si>
  <si>
    <t>361,47*0,30*0,60</t>
  </si>
  <si>
    <t>11</t>
  </si>
  <si>
    <t>122251103</t>
  </si>
  <si>
    <t>Odkopávky a prokopávky nezapažené strojně v hornině třídy těžitelnosti I skupiny 3 přes 50 do 100 m3</t>
  </si>
  <si>
    <t>1105925662</t>
  </si>
  <si>
    <t xml:space="preserve">"Nový chodník dlažba 60 mm  šířka vč. obrubníků v tl.30 cm</t>
  </si>
  <si>
    <t>(146,5+89,2+5+43,5+7,20+1,60+4,20+21,40-2,10)*1,10</t>
  </si>
  <si>
    <t xml:space="preserve">"40% strojně"  </t>
  </si>
  <si>
    <t>361,47*0,30*0,40</t>
  </si>
  <si>
    <t>12</t>
  </si>
  <si>
    <t>132212111</t>
  </si>
  <si>
    <t>Hloubení rýh šířky do 800 mm ručně zapažených i nezapažených, s urovnáním dna do předepsaného profilu a spádu v hornině třídy těžitelnosti I skupiny 3 soudržných</t>
  </si>
  <si>
    <t>-860847394</t>
  </si>
  <si>
    <t>"pro chráníčky</t>
  </si>
  <si>
    <t>(0,35+0,55)/2*0,70*(9,0+5,50+5,20+4,00)</t>
  </si>
  <si>
    <t>13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</si>
  <si>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</si>
  <si>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</si>
  <si>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543791427</t>
  </si>
  <si>
    <t>"výkop</t>
  </si>
  <si>
    <t>(146,5+89,2+5+43,5+7,20+1,60+4,20+21,40)*1,10</t>
  </si>
  <si>
    <t>"Nový chodník dlažba 80 m</t>
  </si>
  <si>
    <t>363,78*0,30</t>
  </si>
  <si>
    <t>(0,35+0,75)/2*0,80*(9,0+5,50+5,20+4,00)</t>
  </si>
  <si>
    <t>"odpočet zásyp</t>
  </si>
  <si>
    <t>-23,24</t>
  </si>
  <si>
    <t>14</t>
  </si>
  <si>
    <t>171201221</t>
  </si>
  <si>
    <t>Poplatek za uložení stavebního odpadu na skládce (skládkovné) zeminy a kamení zatříděného do Katalogu odpadů pod kódem 17 05 04</t>
  </si>
  <si>
    <t>t</t>
  </si>
  <si>
    <t>-1656530902</t>
  </si>
  <si>
    <t>96,332*1,75</t>
  </si>
  <si>
    <t>174111101</t>
  </si>
  <si>
    <t>Zásyp sypaninou z jakékoliv horniny ručně s uložením výkopku ve vrstvách se zhutněním jam, šachet, rýh nebo kolem objektů v těchto vykopávkách</t>
  </si>
  <si>
    <t>-892933956</t>
  </si>
  <si>
    <t>"nové chodníky</t>
  </si>
  <si>
    <t>(13,30+8,40+17,70+77,70+52,90+79,90+13,0)*0,30*0,40/2</t>
  </si>
  <si>
    <t>"zásyp chrániček</t>
  </si>
  <si>
    <t xml:space="preserve">"pod chodníkem </t>
  </si>
  <si>
    <t>16</t>
  </si>
  <si>
    <t>181951112</t>
  </si>
  <si>
    <t>Úprava pláně vyrovnáním výškových rozdílů strojně v hornině třídy těžitelnosti I, skupiny 1 až 3 se zhutněním</t>
  </si>
  <si>
    <t>395391411</t>
  </si>
  <si>
    <t>(146,5+89,2+5+43,5+7,20+1,60+4,20+21,40)*1,1</t>
  </si>
  <si>
    <t>Svislé a kompletní konstrukce</t>
  </si>
  <si>
    <t>17</t>
  </si>
  <si>
    <t>388995212</t>
  </si>
  <si>
    <t>Chránička kabelů v římse z trub HDPE přes DN 80 do DN 110</t>
  </si>
  <si>
    <t>309085566</t>
  </si>
  <si>
    <t>9,0+5,50+5,20+4,00</t>
  </si>
  <si>
    <t>Vodorovné konstrukce</t>
  </si>
  <si>
    <t>18</t>
  </si>
  <si>
    <t>411121232</t>
  </si>
  <si>
    <t>Montáž prefabrikovaných železobetonových stropů se zalitím spár, včetně podpěrné konstrukce, na cementovou maltu ze stropních desek, šířky do 600 mm a délky přes 900 do 1800 mm</t>
  </si>
  <si>
    <t>kus</t>
  </si>
  <si>
    <t>576582713</t>
  </si>
  <si>
    <t>19</t>
  </si>
  <si>
    <t>M</t>
  </si>
  <si>
    <t>59341219</t>
  </si>
  <si>
    <t>deska stropní plná PZD 1500x300x90mm</t>
  </si>
  <si>
    <t>-1824174756</t>
  </si>
  <si>
    <t>Komunikace pozemní</t>
  </si>
  <si>
    <t>20</t>
  </si>
  <si>
    <t>564760011</t>
  </si>
  <si>
    <t>Podklad nebo kryt z kameniva hrubého drceného vel. 8-16 mm s rozprostřením a zhutněním, po zhutnění tl. 200 mm</t>
  </si>
  <si>
    <t>-1513798685</t>
  </si>
  <si>
    <t xml:space="preserve">"Nový chodník dlažba 60 mm  </t>
  </si>
  <si>
    <t>(146,5+89,2+5+43,5+7,20+1,60+4,20+21,40)</t>
  </si>
  <si>
    <t>596211133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</si>
  <si>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C, pro plochy přes 300 m2</t>
  </si>
  <si>
    <t>-956942548</t>
  </si>
  <si>
    <t>22</t>
  </si>
  <si>
    <t>59245018</t>
  </si>
  <si>
    <t xml:space="preserve">dlažba tvar obdélník betonová 200x100x60mm přírodní  bez fazety </t>
  </si>
  <si>
    <t>1666693757</t>
  </si>
  <si>
    <t>318,6*1,02 'Přepočtené koeficientem množství</t>
  </si>
  <si>
    <t>23</t>
  </si>
  <si>
    <t>596211230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</si>
  <si>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C, pro plochy do 50 m2</t>
  </si>
  <si>
    <t>1640044073</t>
  </si>
  <si>
    <t>"dlažba s výstupky červená</t>
  </si>
  <si>
    <t>24</t>
  </si>
  <si>
    <t>59245020</t>
  </si>
  <si>
    <t xml:space="preserve">dlažba tvar obdélník betonová 200x100x80mm přírodní  bez fazety</t>
  </si>
  <si>
    <t>1859468563</t>
  </si>
  <si>
    <t>8,80*1,02</t>
  </si>
  <si>
    <t>25</t>
  </si>
  <si>
    <t>59245226</t>
  </si>
  <si>
    <t>dlažba tvar obdélník betonová pro nevidomé 200x100x80mm barevná</t>
  </si>
  <si>
    <t>-786466005</t>
  </si>
  <si>
    <t>(6,00+5,30)*0,40*1,02</t>
  </si>
  <si>
    <t>Trubní vedení</t>
  </si>
  <si>
    <t>26</t>
  </si>
  <si>
    <t>899331111</t>
  </si>
  <si>
    <t>Výšková úprava uličního vstupu nebo vpusti do 200 mm zvýšením poklopu</t>
  </si>
  <si>
    <t>1705977146</t>
  </si>
  <si>
    <t>27</t>
  </si>
  <si>
    <t>899431111</t>
  </si>
  <si>
    <t>Výšková úprava uličního vstupu nebo vpusti do 200 mm zvýšením krycího hrnce, šoupěte nebo hydrantu bez úpravy armatur</t>
  </si>
  <si>
    <t>-209836253</t>
  </si>
  <si>
    <t>Ostatní konstrukce a práce, bourání</t>
  </si>
  <si>
    <t>28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</si>
  <si>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</si>
  <si>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</si>
  <si>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-862523508</t>
  </si>
  <si>
    <t xml:space="preserve">"na cestě k výtahu"  2,0*2</t>
  </si>
  <si>
    <t>29</t>
  </si>
  <si>
    <t>59217030</t>
  </si>
  <si>
    <t>obrubník betonový silniční přechodový 1000x150x150-250mm</t>
  </si>
  <si>
    <t>575920456</t>
  </si>
  <si>
    <t xml:space="preserve">"levý"  2</t>
  </si>
  <si>
    <t xml:space="preserve">"pravý"  2</t>
  </si>
  <si>
    <t>30</t>
  </si>
  <si>
    <t>916331112</t>
  </si>
  <si>
    <t>Osazení zahradního obrubníku betonového s ložem tl. od 50 do 100 mm z betonu prostého tř. C 12/15 s boční opěrou z betonu prostého tř. C 12/15</t>
  </si>
  <si>
    <t>-1461710929</t>
  </si>
  <si>
    <t>13,30+8,40+17,70+77,70+52,90+79,90+13,0</t>
  </si>
  <si>
    <t>31</t>
  </si>
  <si>
    <t>59217001</t>
  </si>
  <si>
    <t>obrubník betonový zahradní 1000x50x250mm</t>
  </si>
  <si>
    <t>-39255673</t>
  </si>
  <si>
    <t>262,90*1,01</t>
  </si>
  <si>
    <t>32</t>
  </si>
  <si>
    <t>936104211</t>
  </si>
  <si>
    <t>Montáž odpadkového koše do betonové patky</t>
  </si>
  <si>
    <t>563269205</t>
  </si>
  <si>
    <t>33</t>
  </si>
  <si>
    <t>7491</t>
  </si>
  <si>
    <t xml:space="preserve">Odpatkový koš ocelový </t>
  </si>
  <si>
    <t>-503380326</t>
  </si>
  <si>
    <t>34</t>
  </si>
  <si>
    <t>936124112</t>
  </si>
  <si>
    <t>Montáž lavičky parkové stabilní se zabetonováním noh</t>
  </si>
  <si>
    <t>-1275430259</t>
  </si>
  <si>
    <t>35</t>
  </si>
  <si>
    <t>74910</t>
  </si>
  <si>
    <t>k lasická lavička v moderním pojetí, tak by se dala charakterizovat lavička Miela. Široké dřevěné latě zajišťují pohodlí a dostatečnou odolnost pro umístění do veřejných prostor délky 180 cm</t>
  </si>
  <si>
    <t>-1836709594</t>
  </si>
  <si>
    <t>36</t>
  </si>
  <si>
    <t>936174311</t>
  </si>
  <si>
    <t>Montáž stojanu na kola přichyceného kotevními šrouby 5 kol</t>
  </si>
  <si>
    <t>-1891900387</t>
  </si>
  <si>
    <t>37</t>
  </si>
  <si>
    <t>74910151</t>
  </si>
  <si>
    <t>stojan na kola na 5 kol jednostranný, kov 570x1750x500mm</t>
  </si>
  <si>
    <t>403750092</t>
  </si>
  <si>
    <t>96</t>
  </si>
  <si>
    <t>Bourání konstrukcí</t>
  </si>
  <si>
    <t>38</t>
  </si>
  <si>
    <t>919735112</t>
  </si>
  <si>
    <t>Řezání stávajícího živičného krytu nebo podkladu hloubky přes 50 do 100 mm</t>
  </si>
  <si>
    <t>-294616894</t>
  </si>
  <si>
    <t xml:space="preserve">"cesta k výtahu"  4,50*2</t>
  </si>
  <si>
    <t>39</t>
  </si>
  <si>
    <t>919735116</t>
  </si>
  <si>
    <t>Řezání stávajícího živičného krytu nebo podkladu hloubky přes 250 do 300 mm</t>
  </si>
  <si>
    <t>-1619794487</t>
  </si>
  <si>
    <t xml:space="preserve">"vchod do dialýzi"  7,50</t>
  </si>
  <si>
    <t>40</t>
  </si>
  <si>
    <t>961055111</t>
  </si>
  <si>
    <t>Bourání základů z betonu železového</t>
  </si>
  <si>
    <t>-724290269</t>
  </si>
  <si>
    <t xml:space="preserve">"základ pro stožár"  0,80*0,80*(0,92+0,15)*2</t>
  </si>
  <si>
    <t>997</t>
  </si>
  <si>
    <t>Přesun sutě</t>
  </si>
  <si>
    <t>41</t>
  </si>
  <si>
    <t>997013111</t>
  </si>
  <si>
    <t>Vnitrostaveništní doprava suti a vybouraných hmot vodorovně do 50 m svisle s použitím mechanizace pro budovy a haly výšky do 6 m</t>
  </si>
  <si>
    <t>-3835239</t>
  </si>
  <si>
    <t>42</t>
  </si>
  <si>
    <t>997013501</t>
  </si>
  <si>
    <t>Odvoz suti a vybouraných hmot na skládku nebo meziskládku se složením, na vzdálenost do 1 km</t>
  </si>
  <si>
    <t>1420255914</t>
  </si>
  <si>
    <t>43</t>
  </si>
  <si>
    <t>997013509</t>
  </si>
  <si>
    <t>Odvoz suti a vybouraných hmot na skládku nebo meziskládku se složením, na vzdálenost Příplatek k ceně za každý další i započatý 1 km přes 1 km</t>
  </si>
  <si>
    <t>1720640503</t>
  </si>
  <si>
    <t>136,183*9 'Přepočtené koeficientem množství</t>
  </si>
  <si>
    <t>44</t>
  </si>
  <si>
    <t>997013601</t>
  </si>
  <si>
    <t>Poplatek za uložení stavebního odpadu na skládce (skládkovné) z prostého betonu zatříděného do Katalogu odpadů pod kódem 17 01 01</t>
  </si>
  <si>
    <t>260656356</t>
  </si>
  <si>
    <t>45</t>
  </si>
  <si>
    <t>997013645</t>
  </si>
  <si>
    <t>Poplatek za uložení stavebního odpadu na skládce (skládkovné) asfaltového bez obsahu dehtu zatříděného do Katalogu odpadů pod kódem 17 03 02</t>
  </si>
  <si>
    <t>-68745136</t>
  </si>
  <si>
    <t>46</t>
  </si>
  <si>
    <t>997013655</t>
  </si>
  <si>
    <t>1373293414</t>
  </si>
  <si>
    <t>47</t>
  </si>
  <si>
    <t>997013871</t>
  </si>
  <si>
    <t>Poplatek za uložení stavebního odpadu na recyklační skládce (skládkovné) směsného stavebního a demoličního zatříděného do Katalogu odpadů pod kódem 17 09 04</t>
  </si>
  <si>
    <t>129262039</t>
  </si>
  <si>
    <t>48</t>
  </si>
  <si>
    <t>997221571</t>
  </si>
  <si>
    <t>Vodorovná doprava vybouraných hmot bez naložení, ale se složením a s hrubým urovnáním na vzdálenost do 1 km</t>
  </si>
  <si>
    <t>-1806687544</t>
  </si>
  <si>
    <t>49</t>
  </si>
  <si>
    <t>997221579</t>
  </si>
  <si>
    <t>Vodorovná doprava vybouraných hmot bez naložení, ale se složením a s hrubým urovnáním na vzdálenost Příplatek k ceně za každý další i započatý 1 km přes 1 km</t>
  </si>
  <si>
    <t>1444751172</t>
  </si>
  <si>
    <t>35,145*9 'Přepočtené koeficientem množství</t>
  </si>
  <si>
    <t>998</t>
  </si>
  <si>
    <t>Přesun hmot</t>
  </si>
  <si>
    <t>50</t>
  </si>
  <si>
    <t>998223011</t>
  </si>
  <si>
    <t>Přesun hmot pro pozemní komunikace s krytem dlážděným dopravní vzdálenost do 200 m jakékoliv délky objektu</t>
  </si>
  <si>
    <t>1602568175</t>
  </si>
  <si>
    <t>PSV</t>
  </si>
  <si>
    <t>Práce a dodávky PSV</t>
  </si>
  <si>
    <t>741</t>
  </si>
  <si>
    <t>Elektroinstalace - silnoproud</t>
  </si>
  <si>
    <t>51</t>
  </si>
  <si>
    <t>741111240</t>
  </si>
  <si>
    <t>Demontáž konstrukce pro upevnění přístrojů do 100 kg</t>
  </si>
  <si>
    <t>1475490812</t>
  </si>
  <si>
    <t>52</t>
  </si>
  <si>
    <t>741372833</t>
  </si>
  <si>
    <t>Demontáž svítidel bez zachování funkčnosti (do suti) průmyslových výbojkových venkovních na stožáru přes 3 m</t>
  </si>
  <si>
    <t>-1213459427</t>
  </si>
  <si>
    <t>53</t>
  </si>
  <si>
    <t>741719211</t>
  </si>
  <si>
    <t>Demontáž stožár osvětlení ostatní ocelový samostaně stojící do 12m</t>
  </si>
  <si>
    <t>-809599054</t>
  </si>
  <si>
    <t>54</t>
  </si>
  <si>
    <t>741741000</t>
  </si>
  <si>
    <t>Demontáž elektrovýzbroj stožáru 1 okruh</t>
  </si>
  <si>
    <t>-1304525985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</si>
</sst>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7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8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22" xfId="0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47.25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="2" customFormat="1" ht="25.92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6.96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="2" customFormat="1" ht="6.96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="2" customFormat="1" ht="24.96" customHeight="1">
      <c r="A42" s="39"/>
      <c r="B42" s="40"/>
      <c r="C42" s="24" t="s">
        <v>51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="2" customFormat="1" ht="6.96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20-Hrubovska-031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="5" customFormat="1" ht="36.96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 xml:space="preserve">REVITALIZACE PROSTRANSTVÍ U PAVILONŮ  H a E V AREALU SLEZSKÉ NEMOCNICE V OPAVĚ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Parcela 2273/1, Opava Předměstí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 "","",AN8)</f>
        <v>8. 10. 2020</v>
      </c>
      <c r="AN47" s="73"/>
      <c r="AO47" s="41"/>
      <c r="AP47" s="41"/>
      <c r="AQ47" s="41"/>
      <c r="AR47" s="45"/>
      <c r="B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 "","",E11)</f>
        <v>Slezská nemocnice v Opavě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Ing.Dagmar Hrubovská</v>
      </c>
      <c r="AN49" s="65"/>
      <c r="AO49" s="65"/>
      <c r="AP49" s="65"/>
      <c r="AQ49" s="41"/>
      <c r="AR49" s="45"/>
      <c r="AS49" s="75" t="s">
        <v>52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 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>Katerinec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="2" customFormat="1" ht="29.28" customHeight="1">
      <c r="A52" s="39"/>
      <c r="B52" s="40"/>
      <c r="C52" s="87" t="s">
        <v>53</v>
      </c>
      <c r="D52" s="88"/>
      <c r="E52" s="88"/>
      <c r="F52" s="88"/>
      <c r="G52" s="88"/>
      <c r="H52" s="89"/>
      <c r="I52" s="90" t="s">
        <v>54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55</v>
      </c>
      <c r="AH52" s="88"/>
      <c r="AI52" s="88"/>
      <c r="AJ52" s="88"/>
      <c r="AK52" s="88"/>
      <c r="AL52" s="88"/>
      <c r="AM52" s="88"/>
      <c r="AN52" s="90" t="s">
        <v>56</v>
      </c>
      <c r="AO52" s="88"/>
      <c r="AP52" s="88"/>
      <c r="AQ52" s="92" t="s">
        <v>57</v>
      </c>
      <c r="AR52" s="45"/>
      <c r="AS52" s="93" t="s">
        <v>58</v>
      </c>
      <c r="AT52" s="94" t="s">
        <v>59</v>
      </c>
      <c r="AU52" s="94" t="s">
        <v>60</v>
      </c>
      <c r="AV52" s="94" t="s">
        <v>61</v>
      </c>
      <c r="AW52" s="94" t="s">
        <v>62</v>
      </c>
      <c r="AX52" s="94" t="s">
        <v>63</v>
      </c>
      <c r="AY52" s="94" t="s">
        <v>64</v>
      </c>
      <c r="AZ52" s="94" t="s">
        <v>65</v>
      </c>
      <c r="BA52" s="94" t="s">
        <v>66</v>
      </c>
      <c r="BB52" s="94" t="s">
        <v>67</v>
      </c>
      <c r="BC52" s="94" t="s">
        <v>68</v>
      </c>
      <c r="BD52" s="95" t="s">
        <v>69</v>
      </c>
      <c r="BE52" s="39"/>
    </row>
    <row r="53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="6" customFormat="1" ht="32.4" customHeight="1">
      <c r="A54" s="6"/>
      <c r="B54" s="99"/>
      <c r="C54" s="100" t="s">
        <v>70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71</v>
      </c>
      <c r="BT54" s="110" t="s">
        <v>72</v>
      </c>
      <c r="BU54" s="111" t="s">
        <v>73</v>
      </c>
      <c r="BV54" s="110" t="s">
        <v>74</v>
      </c>
      <c r="BW54" s="110" t="s">
        <v>5</v>
      </c>
      <c r="BX54" s="110" t="s">
        <v>75</v>
      </c>
      <c r="CL54" s="110" t="s">
        <v>19</v>
      </c>
    </row>
    <row r="55" s="7" customFormat="1" ht="24.75" customHeight="1">
      <c r="A55" s="112" t="s">
        <v>76</v>
      </c>
      <c r="B55" s="113"/>
      <c r="C55" s="114"/>
      <c r="D55" s="115" t="s">
        <v>77</v>
      </c>
      <c r="E55" s="115"/>
      <c r="F55" s="115"/>
      <c r="G55" s="115"/>
      <c r="H55" s="115"/>
      <c r="I55" s="116"/>
      <c r="J55" s="115" t="s">
        <v>78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'02 - Revitalizace prostra...'!J30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79</v>
      </c>
      <c r="AR55" s="119"/>
      <c r="AS55" s="120">
        <v>0</v>
      </c>
      <c r="AT55" s="121">
        <f>ROUND(SUM(AV55:AW55),2)</f>
        <v>0</v>
      </c>
      <c r="AU55" s="122">
        <f>'02 - Revitalizace prostra...'!P91</f>
        <v>0</v>
      </c>
      <c r="AV55" s="121">
        <f>'02 - Revitalizace prostra...'!J33</f>
        <v>0</v>
      </c>
      <c r="AW55" s="121">
        <f>'02 - Revitalizace prostra...'!J34</f>
        <v>0</v>
      </c>
      <c r="AX55" s="121">
        <f>'02 - Revitalizace prostra...'!J35</f>
        <v>0</v>
      </c>
      <c r="AY55" s="121">
        <f>'02 - Revitalizace prostra...'!J36</f>
        <v>0</v>
      </c>
      <c r="AZ55" s="121">
        <f>'02 - Revitalizace prostra...'!F33</f>
        <v>0</v>
      </c>
      <c r="BA55" s="121">
        <f>'02 - Revitalizace prostra...'!F34</f>
        <v>0</v>
      </c>
      <c r="BB55" s="121">
        <f>'02 - Revitalizace prostra...'!F35</f>
        <v>0</v>
      </c>
      <c r="BC55" s="121">
        <f>'02 - Revitalizace prostra...'!F36</f>
        <v>0</v>
      </c>
      <c r="BD55" s="123">
        <f>'02 - Revitalizace prostra...'!F37</f>
        <v>0</v>
      </c>
      <c r="BE55" s="7"/>
      <c r="BT55" s="124" t="s">
        <v>80</v>
      </c>
      <c r="BV55" s="124" t="s">
        <v>74</v>
      </c>
      <c r="BW55" s="124" t="s">
        <v>81</v>
      </c>
      <c r="BX55" s="124" t="s">
        <v>5</v>
      </c>
      <c r="CL55" s="124" t="s">
        <v>19</v>
      </c>
      <c r="CM55" s="124" t="s">
        <v>82</v>
      </c>
    </row>
    <row r="56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="2" customFormat="1" ht="6.96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sheet="1" formatColumns="0" formatRows="0" objects="1" scenarios="1" spinCount="100000" saltValue="KpCN+IIiG1pOksXdZNiZueG78KoDNz6Jl8kjNYuleK3zkhjOwdYues5Ta+3utFijEYSht8ZxvioOV/0KptCYeQ==" hashValue="Sq6k7XDOrqkC/jLnyH69dSlcXYuo/i5pzg7fyreQkKw18HqI2H33DMkWiTVTUCz20MLR4LBp0MiXDQOigR9/Lw==" algorithmName="SHA-512" password="CC3D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2 - Revitalizace prostra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81</v>
      </c>
    </row>
    <row r="3" s="1" customFormat="1" ht="6.96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1"/>
      <c r="AT3" s="18" t="s">
        <v>82</v>
      </c>
    </row>
    <row r="4" s="1" customFormat="1" ht="24.96" customHeight="1">
      <c r="B4" s="21"/>
      <c r="D4" s="127" t="s">
        <v>83</v>
      </c>
      <c r="L4" s="21"/>
      <c r="M4" s="128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29" t="s">
        <v>16</v>
      </c>
      <c r="L6" s="21"/>
    </row>
    <row r="7" s="1" customFormat="1" ht="23.25" customHeight="1">
      <c r="B7" s="21"/>
      <c r="E7" s="130" t="str">
        <f>'Rekapitulace stavby'!K6</f>
        <v xml:space="preserve">REVITALIZACE PROSTRANSTVÍ U PAVILONŮ  H a E V AREALU SLEZSKÉ NEMOCNICE V OPAVĚ</v>
      </c>
      <c r="F7" s="129"/>
      <c r="G7" s="129"/>
      <c r="H7" s="129"/>
      <c r="L7" s="21"/>
    </row>
    <row r="8" s="2" customFormat="1" ht="12" customHeight="1">
      <c r="A8" s="39"/>
      <c r="B8" s="45"/>
      <c r="C8" s="39"/>
      <c r="D8" s="129" t="s">
        <v>84</v>
      </c>
      <c r="E8" s="39"/>
      <c r="F8" s="39"/>
      <c r="G8" s="39"/>
      <c r="H8" s="39"/>
      <c r="I8" s="39"/>
      <c r="J8" s="39"/>
      <c r="K8" s="39"/>
      <c r="L8" s="131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2" t="s">
        <v>85</v>
      </c>
      <c r="F9" s="39"/>
      <c r="G9" s="39"/>
      <c r="H9" s="39"/>
      <c r="I9" s="39"/>
      <c r="J9" s="39"/>
      <c r="K9" s="39"/>
      <c r="L9" s="131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1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29" t="s">
        <v>18</v>
      </c>
      <c r="E11" s="39"/>
      <c r="F11" s="133" t="s">
        <v>19</v>
      </c>
      <c r="G11" s="39"/>
      <c r="H11" s="39"/>
      <c r="I11" s="129" t="s">
        <v>20</v>
      </c>
      <c r="J11" s="133" t="s">
        <v>19</v>
      </c>
      <c r="K11" s="39"/>
      <c r="L11" s="131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29" t="s">
        <v>21</v>
      </c>
      <c r="E12" s="39"/>
      <c r="F12" s="133" t="s">
        <v>22</v>
      </c>
      <c r="G12" s="39"/>
      <c r="H12" s="39"/>
      <c r="I12" s="129" t="s">
        <v>23</v>
      </c>
      <c r="J12" s="134" t="str">
        <f>'Rekapitulace stavby'!AN8</f>
        <v>8. 10. 2020</v>
      </c>
      <c r="K12" s="39"/>
      <c r="L12" s="131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1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29" t="s">
        <v>25</v>
      </c>
      <c r="E14" s="39"/>
      <c r="F14" s="39"/>
      <c r="G14" s="39"/>
      <c r="H14" s="39"/>
      <c r="I14" s="129" t="s">
        <v>26</v>
      </c>
      <c r="J14" s="133" t="s">
        <v>19</v>
      </c>
      <c r="K14" s="39"/>
      <c r="L14" s="131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3" t="s">
        <v>27</v>
      </c>
      <c r="F15" s="39"/>
      <c r="G15" s="39"/>
      <c r="H15" s="39"/>
      <c r="I15" s="129" t="s">
        <v>28</v>
      </c>
      <c r="J15" s="133" t="s">
        <v>19</v>
      </c>
      <c r="K15" s="39"/>
      <c r="L15" s="131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1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29" t="s">
        <v>29</v>
      </c>
      <c r="E17" s="39"/>
      <c r="F17" s="39"/>
      <c r="G17" s="39"/>
      <c r="H17" s="39"/>
      <c r="I17" s="129" t="s">
        <v>26</v>
      </c>
      <c r="J17" s="34" t="str">
        <f>'Rekapitulace stavby'!AN13</f>
        <v>Vyplň údaj</v>
      </c>
      <c r="K17" s="39"/>
      <c r="L17" s="131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3"/>
      <c r="G18" s="133"/>
      <c r="H18" s="133"/>
      <c r="I18" s="129" t="s">
        <v>28</v>
      </c>
      <c r="J18" s="34" t="str">
        <f>'Rekapitulace stavby'!AN14</f>
        <v>Vyplň údaj</v>
      </c>
      <c r="K18" s="39"/>
      <c r="L18" s="131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1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29" t="s">
        <v>31</v>
      </c>
      <c r="E20" s="39"/>
      <c r="F20" s="39"/>
      <c r="G20" s="39"/>
      <c r="H20" s="39"/>
      <c r="I20" s="129" t="s">
        <v>26</v>
      </c>
      <c r="J20" s="133" t="s">
        <v>19</v>
      </c>
      <c r="K20" s="39"/>
      <c r="L20" s="131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3" t="s">
        <v>32</v>
      </c>
      <c r="F21" s="39"/>
      <c r="G21" s="39"/>
      <c r="H21" s="39"/>
      <c r="I21" s="129" t="s">
        <v>28</v>
      </c>
      <c r="J21" s="133" t="s">
        <v>19</v>
      </c>
      <c r="K21" s="39"/>
      <c r="L21" s="131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1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29" t="s">
        <v>34</v>
      </c>
      <c r="E23" s="39"/>
      <c r="F23" s="39"/>
      <c r="G23" s="39"/>
      <c r="H23" s="39"/>
      <c r="I23" s="129" t="s">
        <v>26</v>
      </c>
      <c r="J23" s="133" t="s">
        <v>19</v>
      </c>
      <c r="K23" s="39"/>
      <c r="L23" s="131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3" t="s">
        <v>35</v>
      </c>
      <c r="F24" s="39"/>
      <c r="G24" s="39"/>
      <c r="H24" s="39"/>
      <c r="I24" s="129" t="s">
        <v>28</v>
      </c>
      <c r="J24" s="133" t="s">
        <v>19</v>
      </c>
      <c r="K24" s="39"/>
      <c r="L24" s="131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1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29" t="s">
        <v>36</v>
      </c>
      <c r="E26" s="39"/>
      <c r="F26" s="39"/>
      <c r="G26" s="39"/>
      <c r="H26" s="39"/>
      <c r="I26" s="39"/>
      <c r="J26" s="39"/>
      <c r="K26" s="39"/>
      <c r="L26" s="131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5"/>
      <c r="B27" s="136"/>
      <c r="C27" s="135"/>
      <c r="D27" s="135"/>
      <c r="E27" s="137" t="s">
        <v>19</v>
      </c>
      <c r="F27" s="137"/>
      <c r="G27" s="137"/>
      <c r="H27" s="137"/>
      <c r="I27" s="135"/>
      <c r="J27" s="135"/>
      <c r="K27" s="135"/>
      <c r="L27" s="138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1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39"/>
      <c r="E29" s="139"/>
      <c r="F29" s="139"/>
      <c r="G29" s="139"/>
      <c r="H29" s="139"/>
      <c r="I29" s="139"/>
      <c r="J29" s="139"/>
      <c r="K29" s="139"/>
      <c r="L29" s="131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0" t="s">
        <v>38</v>
      </c>
      <c r="E30" s="39"/>
      <c r="F30" s="39"/>
      <c r="G30" s="39"/>
      <c r="H30" s="39"/>
      <c r="I30" s="39"/>
      <c r="J30" s="141">
        <f>ROUND(J91, 2)</f>
        <v>0</v>
      </c>
      <c r="K30" s="39"/>
      <c r="L30" s="131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39"/>
      <c r="E31" s="139"/>
      <c r="F31" s="139"/>
      <c r="G31" s="139"/>
      <c r="H31" s="139"/>
      <c r="I31" s="139"/>
      <c r="J31" s="139"/>
      <c r="K31" s="139"/>
      <c r="L31" s="131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2" t="s">
        <v>40</v>
      </c>
      <c r="G32" s="39"/>
      <c r="H32" s="39"/>
      <c r="I32" s="142" t="s">
        <v>39</v>
      </c>
      <c r="J32" s="142" t="s">
        <v>41</v>
      </c>
      <c r="K32" s="39"/>
      <c r="L32" s="131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3" t="s">
        <v>42</v>
      </c>
      <c r="E33" s="129" t="s">
        <v>43</v>
      </c>
      <c r="F33" s="144">
        <f>ROUND((SUM(BE91:BE248)),  2)</f>
        <v>0</v>
      </c>
      <c r="G33" s="39"/>
      <c r="H33" s="39"/>
      <c r="I33" s="145">
        <v>0.20999999999999999</v>
      </c>
      <c r="J33" s="144">
        <f>ROUND(((SUM(BE91:BE248))*I33),  2)</f>
        <v>0</v>
      </c>
      <c r="K33" s="39"/>
      <c r="L33" s="131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29" t="s">
        <v>44</v>
      </c>
      <c r="F34" s="144">
        <f>ROUND((SUM(BF91:BF248)),  2)</f>
        <v>0</v>
      </c>
      <c r="G34" s="39"/>
      <c r="H34" s="39"/>
      <c r="I34" s="145">
        <v>0.14999999999999999</v>
      </c>
      <c r="J34" s="144">
        <f>ROUND(((SUM(BF91:BF248))*I34),  2)</f>
        <v>0</v>
      </c>
      <c r="K34" s="39"/>
      <c r="L34" s="131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29" t="s">
        <v>45</v>
      </c>
      <c r="F35" s="144">
        <f>ROUND((SUM(BG91:BG248)),  2)</f>
        <v>0</v>
      </c>
      <c r="G35" s="39"/>
      <c r="H35" s="39"/>
      <c r="I35" s="145">
        <v>0.20999999999999999</v>
      </c>
      <c r="J35" s="144">
        <f>0</f>
        <v>0</v>
      </c>
      <c r="K35" s="39"/>
      <c r="L35" s="131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29" t="s">
        <v>46</v>
      </c>
      <c r="F36" s="144">
        <f>ROUND((SUM(BH91:BH248)),  2)</f>
        <v>0</v>
      </c>
      <c r="G36" s="39"/>
      <c r="H36" s="39"/>
      <c r="I36" s="145">
        <v>0.14999999999999999</v>
      </c>
      <c r="J36" s="144">
        <f>0</f>
        <v>0</v>
      </c>
      <c r="K36" s="39"/>
      <c r="L36" s="131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29" t="s">
        <v>47</v>
      </c>
      <c r="F37" s="144">
        <f>ROUND((SUM(BI91:BI248)),  2)</f>
        <v>0</v>
      </c>
      <c r="G37" s="39"/>
      <c r="H37" s="39"/>
      <c r="I37" s="145">
        <v>0</v>
      </c>
      <c r="J37" s="144">
        <f>0</f>
        <v>0</v>
      </c>
      <c r="K37" s="39"/>
      <c r="L37" s="131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1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46"/>
      <c r="D39" s="147" t="s">
        <v>48</v>
      </c>
      <c r="E39" s="148"/>
      <c r="F39" s="148"/>
      <c r="G39" s="149" t="s">
        <v>49</v>
      </c>
      <c r="H39" s="150" t="s">
        <v>50</v>
      </c>
      <c r="I39" s="148"/>
      <c r="J39" s="151">
        <f>SUM(J30:J37)</f>
        <v>0</v>
      </c>
      <c r="K39" s="152"/>
      <c r="L39" s="131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3"/>
      <c r="C40" s="154"/>
      <c r="D40" s="154"/>
      <c r="E40" s="154"/>
      <c r="F40" s="154"/>
      <c r="G40" s="154"/>
      <c r="H40" s="154"/>
      <c r="I40" s="154"/>
      <c r="J40" s="154"/>
      <c r="K40" s="154"/>
      <c r="L40" s="131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5"/>
      <c r="C44" s="156"/>
      <c r="D44" s="156"/>
      <c r="E44" s="156"/>
      <c r="F44" s="156"/>
      <c r="G44" s="156"/>
      <c r="H44" s="156"/>
      <c r="I44" s="156"/>
      <c r="J44" s="156"/>
      <c r="K44" s="156"/>
      <c r="L44" s="131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86</v>
      </c>
      <c r="D45" s="41"/>
      <c r="E45" s="41"/>
      <c r="F45" s="41"/>
      <c r="G45" s="41"/>
      <c r="H45" s="41"/>
      <c r="I45" s="41"/>
      <c r="J45" s="41"/>
      <c r="K45" s="41"/>
      <c r="L45" s="131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1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1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23.25" customHeight="1">
      <c r="A48" s="39"/>
      <c r="B48" s="40"/>
      <c r="C48" s="41"/>
      <c r="D48" s="41"/>
      <c r="E48" s="157" t="str">
        <f>E7</f>
        <v xml:space="preserve">REVITALIZACE PROSTRANSTVÍ U PAVILONŮ  H a E V AREALU SLEZSKÉ NEMOCNICE V OPAVĚ</v>
      </c>
      <c r="F48" s="33"/>
      <c r="G48" s="33"/>
      <c r="H48" s="33"/>
      <c r="I48" s="41"/>
      <c r="J48" s="41"/>
      <c r="K48" s="41"/>
      <c r="L48" s="131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84</v>
      </c>
      <c r="D49" s="41"/>
      <c r="E49" s="41"/>
      <c r="F49" s="41"/>
      <c r="G49" s="41"/>
      <c r="H49" s="41"/>
      <c r="I49" s="41"/>
      <c r="J49" s="41"/>
      <c r="K49" s="41"/>
      <c r="L49" s="131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02 - Revitalizace prostranství - II.Etapa mezi pavilony H a E</v>
      </c>
      <c r="F50" s="41"/>
      <c r="G50" s="41"/>
      <c r="H50" s="41"/>
      <c r="I50" s="41"/>
      <c r="J50" s="41"/>
      <c r="K50" s="41"/>
      <c r="L50" s="131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1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Parcela 2273/1, Opava Předměstí</v>
      </c>
      <c r="G52" s="41"/>
      <c r="H52" s="41"/>
      <c r="I52" s="33" t="s">
        <v>23</v>
      </c>
      <c r="J52" s="73" t="str">
        <f>IF(J12="","",J12)</f>
        <v>8. 10. 2020</v>
      </c>
      <c r="K52" s="41"/>
      <c r="L52" s="131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1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Slezská nemocnice v Opavě</v>
      </c>
      <c r="G54" s="41"/>
      <c r="H54" s="41"/>
      <c r="I54" s="33" t="s">
        <v>31</v>
      </c>
      <c r="J54" s="37" t="str">
        <f>E21</f>
        <v>Ing.Dagmar Hrubovská</v>
      </c>
      <c r="K54" s="41"/>
      <c r="L54" s="131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Katerinec</v>
      </c>
      <c r="K55" s="41"/>
      <c r="L55" s="131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1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58" t="s">
        <v>87</v>
      </c>
      <c r="D57" s="159"/>
      <c r="E57" s="159"/>
      <c r="F57" s="159"/>
      <c r="G57" s="159"/>
      <c r="H57" s="159"/>
      <c r="I57" s="159"/>
      <c r="J57" s="160" t="s">
        <v>88</v>
      </c>
      <c r="K57" s="159"/>
      <c r="L57" s="131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1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1" t="s">
        <v>70</v>
      </c>
      <c r="D59" s="41"/>
      <c r="E59" s="41"/>
      <c r="F59" s="41"/>
      <c r="G59" s="41"/>
      <c r="H59" s="41"/>
      <c r="I59" s="41"/>
      <c r="J59" s="103">
        <f>J91</f>
        <v>0</v>
      </c>
      <c r="K59" s="41"/>
      <c r="L59" s="131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89</v>
      </c>
    </row>
    <row r="60" s="9" customFormat="1" ht="24.96" customHeight="1">
      <c r="A60" s="9"/>
      <c r="B60" s="162"/>
      <c r="C60" s="163"/>
      <c r="D60" s="164" t="s">
        <v>90</v>
      </c>
      <c r="E60" s="165"/>
      <c r="F60" s="165"/>
      <c r="G60" s="165"/>
      <c r="H60" s="165"/>
      <c r="I60" s="165"/>
      <c r="J60" s="166">
        <f>J92</f>
        <v>0</v>
      </c>
      <c r="K60" s="163"/>
      <c r="L60" s="167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68"/>
      <c r="C61" s="169"/>
      <c r="D61" s="170" t="s">
        <v>91</v>
      </c>
      <c r="E61" s="171"/>
      <c r="F61" s="171"/>
      <c r="G61" s="171"/>
      <c r="H61" s="171"/>
      <c r="I61" s="171"/>
      <c r="J61" s="172">
        <f>J93</f>
        <v>0</v>
      </c>
      <c r="K61" s="169"/>
      <c r="L61" s="17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68"/>
      <c r="C62" s="169"/>
      <c r="D62" s="170" t="s">
        <v>92</v>
      </c>
      <c r="E62" s="171"/>
      <c r="F62" s="171"/>
      <c r="G62" s="171"/>
      <c r="H62" s="171"/>
      <c r="I62" s="171"/>
      <c r="J62" s="172">
        <f>J169</f>
        <v>0</v>
      </c>
      <c r="K62" s="169"/>
      <c r="L62" s="17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68"/>
      <c r="C63" s="169"/>
      <c r="D63" s="170" t="s">
        <v>93</v>
      </c>
      <c r="E63" s="171"/>
      <c r="F63" s="171"/>
      <c r="G63" s="171"/>
      <c r="H63" s="171"/>
      <c r="I63" s="171"/>
      <c r="J63" s="172">
        <f>J173</f>
        <v>0</v>
      </c>
      <c r="K63" s="169"/>
      <c r="L63" s="17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68"/>
      <c r="C64" s="169"/>
      <c r="D64" s="170" t="s">
        <v>94</v>
      </c>
      <c r="E64" s="171"/>
      <c r="F64" s="171"/>
      <c r="G64" s="171"/>
      <c r="H64" s="171"/>
      <c r="I64" s="171"/>
      <c r="J64" s="172">
        <f>J176</f>
        <v>0</v>
      </c>
      <c r="K64" s="169"/>
      <c r="L64" s="17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68"/>
      <c r="C65" s="169"/>
      <c r="D65" s="170" t="s">
        <v>95</v>
      </c>
      <c r="E65" s="171"/>
      <c r="F65" s="171"/>
      <c r="G65" s="171"/>
      <c r="H65" s="171"/>
      <c r="I65" s="171"/>
      <c r="J65" s="172">
        <f>J201</f>
        <v>0</v>
      </c>
      <c r="K65" s="169"/>
      <c r="L65" s="17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68"/>
      <c r="C66" s="169"/>
      <c r="D66" s="170" t="s">
        <v>96</v>
      </c>
      <c r="E66" s="171"/>
      <c r="F66" s="171"/>
      <c r="G66" s="171"/>
      <c r="H66" s="171"/>
      <c r="I66" s="171"/>
      <c r="J66" s="172">
        <f>J204</f>
        <v>0</v>
      </c>
      <c r="K66" s="169"/>
      <c r="L66" s="17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68"/>
      <c r="C67" s="169"/>
      <c r="D67" s="170" t="s">
        <v>97</v>
      </c>
      <c r="E67" s="171"/>
      <c r="F67" s="171"/>
      <c r="G67" s="171"/>
      <c r="H67" s="171"/>
      <c r="I67" s="171"/>
      <c r="J67" s="172">
        <f>J222</f>
        <v>0</v>
      </c>
      <c r="K67" s="169"/>
      <c r="L67" s="17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68"/>
      <c r="C68" s="169"/>
      <c r="D68" s="170" t="s">
        <v>98</v>
      </c>
      <c r="E68" s="171"/>
      <c r="F68" s="171"/>
      <c r="G68" s="171"/>
      <c r="H68" s="171"/>
      <c r="I68" s="171"/>
      <c r="J68" s="172">
        <f>J229</f>
        <v>0</v>
      </c>
      <c r="K68" s="169"/>
      <c r="L68" s="173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68"/>
      <c r="C69" s="169"/>
      <c r="D69" s="170" t="s">
        <v>99</v>
      </c>
      <c r="E69" s="171"/>
      <c r="F69" s="171"/>
      <c r="G69" s="171"/>
      <c r="H69" s="171"/>
      <c r="I69" s="171"/>
      <c r="J69" s="172">
        <f>J241</f>
        <v>0</v>
      </c>
      <c r="K69" s="169"/>
      <c r="L69" s="173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62"/>
      <c r="C70" s="163"/>
      <c r="D70" s="164" t="s">
        <v>100</v>
      </c>
      <c r="E70" s="165"/>
      <c r="F70" s="165"/>
      <c r="G70" s="165"/>
      <c r="H70" s="165"/>
      <c r="I70" s="165"/>
      <c r="J70" s="166">
        <f>J243</f>
        <v>0</v>
      </c>
      <c r="K70" s="163"/>
      <c r="L70" s="167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10" customFormat="1" ht="19.92" customHeight="1">
      <c r="A71" s="10"/>
      <c r="B71" s="168"/>
      <c r="C71" s="169"/>
      <c r="D71" s="170" t="s">
        <v>101</v>
      </c>
      <c r="E71" s="171"/>
      <c r="F71" s="171"/>
      <c r="G71" s="171"/>
      <c r="H71" s="171"/>
      <c r="I71" s="171"/>
      <c r="J71" s="172">
        <f>J244</f>
        <v>0</v>
      </c>
      <c r="K71" s="169"/>
      <c r="L71" s="173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2" customFormat="1" ht="21.84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1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6.96" customHeight="1">
      <c r="A73" s="3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31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="2" customFormat="1" ht="6.96" customHeight="1">
      <c r="A77" s="3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31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24.96" customHeight="1">
      <c r="A78" s="39"/>
      <c r="B78" s="40"/>
      <c r="C78" s="24" t="s">
        <v>102</v>
      </c>
      <c r="D78" s="41"/>
      <c r="E78" s="41"/>
      <c r="F78" s="41"/>
      <c r="G78" s="41"/>
      <c r="H78" s="41"/>
      <c r="I78" s="41"/>
      <c r="J78" s="41"/>
      <c r="K78" s="41"/>
      <c r="L78" s="131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1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16</v>
      </c>
      <c r="D80" s="41"/>
      <c r="E80" s="41"/>
      <c r="F80" s="41"/>
      <c r="G80" s="41"/>
      <c r="H80" s="41"/>
      <c r="I80" s="41"/>
      <c r="J80" s="41"/>
      <c r="K80" s="41"/>
      <c r="L80" s="131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23.25" customHeight="1">
      <c r="A81" s="39"/>
      <c r="B81" s="40"/>
      <c r="C81" s="41"/>
      <c r="D81" s="41"/>
      <c r="E81" s="157" t="str">
        <f>E7</f>
        <v xml:space="preserve">REVITALIZACE PROSTRANSTVÍ U PAVILONŮ  H a E V AREALU SLEZSKÉ NEMOCNICE V OPAVĚ</v>
      </c>
      <c r="F81" s="33"/>
      <c r="G81" s="33"/>
      <c r="H81" s="33"/>
      <c r="I81" s="41"/>
      <c r="J81" s="41"/>
      <c r="K81" s="41"/>
      <c r="L81" s="131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2" customHeight="1">
      <c r="A82" s="39"/>
      <c r="B82" s="40"/>
      <c r="C82" s="33" t="s">
        <v>84</v>
      </c>
      <c r="D82" s="41"/>
      <c r="E82" s="41"/>
      <c r="F82" s="41"/>
      <c r="G82" s="41"/>
      <c r="H82" s="41"/>
      <c r="I82" s="41"/>
      <c r="J82" s="41"/>
      <c r="K82" s="41"/>
      <c r="L82" s="131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6.5" customHeight="1">
      <c r="A83" s="39"/>
      <c r="B83" s="40"/>
      <c r="C83" s="41"/>
      <c r="D83" s="41"/>
      <c r="E83" s="70" t="str">
        <f>E9</f>
        <v>02 - Revitalizace prostranství - II.Etapa mezi pavilony H a E</v>
      </c>
      <c r="F83" s="41"/>
      <c r="G83" s="41"/>
      <c r="H83" s="41"/>
      <c r="I83" s="41"/>
      <c r="J83" s="41"/>
      <c r="K83" s="41"/>
      <c r="L83" s="131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6.96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1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2" customHeight="1">
      <c r="A85" s="39"/>
      <c r="B85" s="40"/>
      <c r="C85" s="33" t="s">
        <v>21</v>
      </c>
      <c r="D85" s="41"/>
      <c r="E85" s="41"/>
      <c r="F85" s="28" t="str">
        <f>F12</f>
        <v>Parcela 2273/1, Opava Předměstí</v>
      </c>
      <c r="G85" s="41"/>
      <c r="H85" s="41"/>
      <c r="I85" s="33" t="s">
        <v>23</v>
      </c>
      <c r="J85" s="73" t="str">
        <f>IF(J12="","",J12)</f>
        <v>8. 10. 2020</v>
      </c>
      <c r="K85" s="41"/>
      <c r="L85" s="131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1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25.65" customHeight="1">
      <c r="A87" s="39"/>
      <c r="B87" s="40"/>
      <c r="C87" s="33" t="s">
        <v>25</v>
      </c>
      <c r="D87" s="41"/>
      <c r="E87" s="41"/>
      <c r="F87" s="28" t="str">
        <f>E15</f>
        <v>Slezská nemocnice v Opavě</v>
      </c>
      <c r="G87" s="41"/>
      <c r="H87" s="41"/>
      <c r="I87" s="33" t="s">
        <v>31</v>
      </c>
      <c r="J87" s="37" t="str">
        <f>E21</f>
        <v>Ing.Dagmar Hrubovská</v>
      </c>
      <c r="K87" s="41"/>
      <c r="L87" s="131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5.15" customHeight="1">
      <c r="A88" s="39"/>
      <c r="B88" s="40"/>
      <c r="C88" s="33" t="s">
        <v>29</v>
      </c>
      <c r="D88" s="41"/>
      <c r="E88" s="41"/>
      <c r="F88" s="28" t="str">
        <f>IF(E18="","",E18)</f>
        <v>Vyplň údaj</v>
      </c>
      <c r="G88" s="41"/>
      <c r="H88" s="41"/>
      <c r="I88" s="33" t="s">
        <v>34</v>
      </c>
      <c r="J88" s="37" t="str">
        <f>E24</f>
        <v>Katerinec</v>
      </c>
      <c r="K88" s="41"/>
      <c r="L88" s="131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0.32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31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11" customFormat="1" ht="29.28" customHeight="1">
      <c r="A90" s="174"/>
      <c r="B90" s="175"/>
      <c r="C90" s="176" t="s">
        <v>103</v>
      </c>
      <c r="D90" s="177" t="s">
        <v>57</v>
      </c>
      <c r="E90" s="177" t="s">
        <v>53</v>
      </c>
      <c r="F90" s="177" t="s">
        <v>54</v>
      </c>
      <c r="G90" s="177" t="s">
        <v>104</v>
      </c>
      <c r="H90" s="177" t="s">
        <v>105</v>
      </c>
      <c r="I90" s="177" t="s">
        <v>106</v>
      </c>
      <c r="J90" s="178" t="s">
        <v>88</v>
      </c>
      <c r="K90" s="179" t="s">
        <v>107</v>
      </c>
      <c r="L90" s="180"/>
      <c r="M90" s="93" t="s">
        <v>19</v>
      </c>
      <c r="N90" s="94" t="s">
        <v>42</v>
      </c>
      <c r="O90" s="94" t="s">
        <v>108</v>
      </c>
      <c r="P90" s="94" t="s">
        <v>109</v>
      </c>
      <c r="Q90" s="94" t="s">
        <v>110</v>
      </c>
      <c r="R90" s="94" t="s">
        <v>111</v>
      </c>
      <c r="S90" s="94" t="s">
        <v>112</v>
      </c>
      <c r="T90" s="95" t="s">
        <v>113</v>
      </c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</row>
    <row r="91" s="2" customFormat="1" ht="22.8" customHeight="1">
      <c r="A91" s="39"/>
      <c r="B91" s="40"/>
      <c r="C91" s="100" t="s">
        <v>114</v>
      </c>
      <c r="D91" s="41"/>
      <c r="E91" s="41"/>
      <c r="F91" s="41"/>
      <c r="G91" s="41"/>
      <c r="H91" s="41"/>
      <c r="I91" s="41"/>
      <c r="J91" s="181">
        <f>BK91</f>
        <v>0</v>
      </c>
      <c r="K91" s="41"/>
      <c r="L91" s="45"/>
      <c r="M91" s="96"/>
      <c r="N91" s="182"/>
      <c r="O91" s="97"/>
      <c r="P91" s="183">
        <f>P92+P243</f>
        <v>0</v>
      </c>
      <c r="Q91" s="97"/>
      <c r="R91" s="183">
        <f>R92+R243</f>
        <v>111.53121000000002</v>
      </c>
      <c r="S91" s="97"/>
      <c r="T91" s="184">
        <f>T92+T243</f>
        <v>171.45250000000002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71</v>
      </c>
      <c r="AU91" s="18" t="s">
        <v>89</v>
      </c>
      <c r="BK91" s="185">
        <f>BK92+BK243</f>
        <v>0</v>
      </c>
    </row>
    <row r="92" s="12" customFormat="1" ht="25.92" customHeight="1">
      <c r="A92" s="12"/>
      <c r="B92" s="186"/>
      <c r="C92" s="187"/>
      <c r="D92" s="188" t="s">
        <v>71</v>
      </c>
      <c r="E92" s="189" t="s">
        <v>115</v>
      </c>
      <c r="F92" s="189" t="s">
        <v>116</v>
      </c>
      <c r="G92" s="187"/>
      <c r="H92" s="187"/>
      <c r="I92" s="190"/>
      <c r="J92" s="191">
        <f>BK92</f>
        <v>0</v>
      </c>
      <c r="K92" s="187"/>
      <c r="L92" s="192"/>
      <c r="M92" s="193"/>
      <c r="N92" s="194"/>
      <c r="O92" s="194"/>
      <c r="P92" s="195">
        <f>P93+P169+P173+P176+P201+P204+P222+P229+P241</f>
        <v>0</v>
      </c>
      <c r="Q92" s="194"/>
      <c r="R92" s="195">
        <f>R93+R169+R173+R176+R201+R204+R222+R229+R241</f>
        <v>111.53121000000002</v>
      </c>
      <c r="S92" s="194"/>
      <c r="T92" s="196">
        <f>T93+T169+T173+T176+T201+T204+T222+T229+T241</f>
        <v>171.32750000000002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97" t="s">
        <v>80</v>
      </c>
      <c r="AT92" s="198" t="s">
        <v>71</v>
      </c>
      <c r="AU92" s="198" t="s">
        <v>72</v>
      </c>
      <c r="AY92" s="197" t="s">
        <v>117</v>
      </c>
      <c r="BK92" s="199">
        <f>BK93+BK169+BK173+BK176+BK201+BK204+BK222+BK229+BK241</f>
        <v>0</v>
      </c>
    </row>
    <row r="93" s="12" customFormat="1" ht="22.8" customHeight="1">
      <c r="A93" s="12"/>
      <c r="B93" s="186"/>
      <c r="C93" s="187"/>
      <c r="D93" s="188" t="s">
        <v>71</v>
      </c>
      <c r="E93" s="200" t="s">
        <v>80</v>
      </c>
      <c r="F93" s="200" t="s">
        <v>118</v>
      </c>
      <c r="G93" s="187"/>
      <c r="H93" s="187"/>
      <c r="I93" s="190"/>
      <c r="J93" s="201">
        <f>BK93</f>
        <v>0</v>
      </c>
      <c r="K93" s="187"/>
      <c r="L93" s="192"/>
      <c r="M93" s="193"/>
      <c r="N93" s="194"/>
      <c r="O93" s="194"/>
      <c r="P93" s="195">
        <f>SUM(P94:P168)</f>
        <v>0</v>
      </c>
      <c r="Q93" s="194"/>
      <c r="R93" s="195">
        <f>SUM(R94:R168)</f>
        <v>0</v>
      </c>
      <c r="S93" s="194"/>
      <c r="T93" s="196">
        <f>SUM(T94:T168)</f>
        <v>168.0395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7" t="s">
        <v>80</v>
      </c>
      <c r="AT93" s="198" t="s">
        <v>71</v>
      </c>
      <c r="AU93" s="198" t="s">
        <v>80</v>
      </c>
      <c r="AY93" s="197" t="s">
        <v>117</v>
      </c>
      <c r="BK93" s="199">
        <f>SUM(BK94:BK168)</f>
        <v>0</v>
      </c>
    </row>
    <row r="94" s="2" customFormat="1" ht="49.05" customHeight="1">
      <c r="A94" s="39"/>
      <c r="B94" s="40"/>
      <c r="C94" s="202" t="s">
        <v>80</v>
      </c>
      <c r="D94" s="202" t="s">
        <v>119</v>
      </c>
      <c r="E94" s="203" t="s">
        <v>120</v>
      </c>
      <c r="F94" s="204" t="s">
        <v>121</v>
      </c>
      <c r="G94" s="205" t="s">
        <v>122</v>
      </c>
      <c r="H94" s="206">
        <v>267</v>
      </c>
      <c r="I94" s="207"/>
      <c r="J94" s="208">
        <f>ROUND(I94*H94,2)</f>
        <v>0</v>
      </c>
      <c r="K94" s="209"/>
      <c r="L94" s="45"/>
      <c r="M94" s="210" t="s">
        <v>19</v>
      </c>
      <c r="N94" s="211" t="s">
        <v>43</v>
      </c>
      <c r="O94" s="85"/>
      <c r="P94" s="212">
        <f>O94*H94</f>
        <v>0</v>
      </c>
      <c r="Q94" s="212">
        <v>0</v>
      </c>
      <c r="R94" s="212">
        <f>Q94*H94</f>
        <v>0</v>
      </c>
      <c r="S94" s="212">
        <v>0.098000000000000004</v>
      </c>
      <c r="T94" s="213">
        <f>S94*H94</f>
        <v>26.166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4" t="s">
        <v>123</v>
      </c>
      <c r="AT94" s="214" t="s">
        <v>119</v>
      </c>
      <c r="AU94" s="214" t="s">
        <v>82</v>
      </c>
      <c r="AY94" s="18" t="s">
        <v>117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18" t="s">
        <v>80</v>
      </c>
      <c r="BK94" s="215">
        <f>ROUND(I94*H94,2)</f>
        <v>0</v>
      </c>
      <c r="BL94" s="18" t="s">
        <v>123</v>
      </c>
      <c r="BM94" s="214" t="s">
        <v>124</v>
      </c>
    </row>
    <row r="95" s="13" customFormat="1">
      <c r="A95" s="13"/>
      <c r="B95" s="216"/>
      <c r="C95" s="217"/>
      <c r="D95" s="218" t="s">
        <v>125</v>
      </c>
      <c r="E95" s="219" t="s">
        <v>19</v>
      </c>
      <c r="F95" s="220" t="s">
        <v>126</v>
      </c>
      <c r="G95" s="217"/>
      <c r="H95" s="221">
        <v>168</v>
      </c>
      <c r="I95" s="222"/>
      <c r="J95" s="217"/>
      <c r="K95" s="217"/>
      <c r="L95" s="223"/>
      <c r="M95" s="224"/>
      <c r="N95" s="225"/>
      <c r="O95" s="225"/>
      <c r="P95" s="225"/>
      <c r="Q95" s="225"/>
      <c r="R95" s="225"/>
      <c r="S95" s="225"/>
      <c r="T95" s="226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7" t="s">
        <v>125</v>
      </c>
      <c r="AU95" s="227" t="s">
        <v>82</v>
      </c>
      <c r="AV95" s="13" t="s">
        <v>82</v>
      </c>
      <c r="AW95" s="13" t="s">
        <v>33</v>
      </c>
      <c r="AX95" s="13" t="s">
        <v>72</v>
      </c>
      <c r="AY95" s="227" t="s">
        <v>117</v>
      </c>
    </row>
    <row r="96" s="13" customFormat="1">
      <c r="A96" s="13"/>
      <c r="B96" s="216"/>
      <c r="C96" s="217"/>
      <c r="D96" s="218" t="s">
        <v>125</v>
      </c>
      <c r="E96" s="219" t="s">
        <v>19</v>
      </c>
      <c r="F96" s="220" t="s">
        <v>127</v>
      </c>
      <c r="G96" s="217"/>
      <c r="H96" s="221">
        <v>99</v>
      </c>
      <c r="I96" s="222"/>
      <c r="J96" s="217"/>
      <c r="K96" s="217"/>
      <c r="L96" s="223"/>
      <c r="M96" s="224"/>
      <c r="N96" s="225"/>
      <c r="O96" s="225"/>
      <c r="P96" s="225"/>
      <c r="Q96" s="225"/>
      <c r="R96" s="225"/>
      <c r="S96" s="225"/>
      <c r="T96" s="226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27" t="s">
        <v>125</v>
      </c>
      <c r="AU96" s="227" t="s">
        <v>82</v>
      </c>
      <c r="AV96" s="13" t="s">
        <v>82</v>
      </c>
      <c r="AW96" s="13" t="s">
        <v>33</v>
      </c>
      <c r="AX96" s="13" t="s">
        <v>72</v>
      </c>
      <c r="AY96" s="227" t="s">
        <v>117</v>
      </c>
    </row>
    <row r="97" s="14" customFormat="1">
      <c r="A97" s="14"/>
      <c r="B97" s="228"/>
      <c r="C97" s="229"/>
      <c r="D97" s="218" t="s">
        <v>125</v>
      </c>
      <c r="E97" s="230" t="s">
        <v>19</v>
      </c>
      <c r="F97" s="231" t="s">
        <v>128</v>
      </c>
      <c r="G97" s="229"/>
      <c r="H97" s="232">
        <v>267</v>
      </c>
      <c r="I97" s="233"/>
      <c r="J97" s="229"/>
      <c r="K97" s="229"/>
      <c r="L97" s="234"/>
      <c r="M97" s="235"/>
      <c r="N97" s="236"/>
      <c r="O97" s="236"/>
      <c r="P97" s="236"/>
      <c r="Q97" s="236"/>
      <c r="R97" s="236"/>
      <c r="S97" s="236"/>
      <c r="T97" s="237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38" t="s">
        <v>125</v>
      </c>
      <c r="AU97" s="238" t="s">
        <v>82</v>
      </c>
      <c r="AV97" s="14" t="s">
        <v>123</v>
      </c>
      <c r="AW97" s="14" t="s">
        <v>33</v>
      </c>
      <c r="AX97" s="14" t="s">
        <v>80</v>
      </c>
      <c r="AY97" s="238" t="s">
        <v>117</v>
      </c>
    </row>
    <row r="98" s="2" customFormat="1" ht="49.05" customHeight="1">
      <c r="A98" s="39"/>
      <c r="B98" s="40"/>
      <c r="C98" s="202" t="s">
        <v>82</v>
      </c>
      <c r="D98" s="202" t="s">
        <v>119</v>
      </c>
      <c r="E98" s="203" t="s">
        <v>129</v>
      </c>
      <c r="F98" s="204" t="s">
        <v>130</v>
      </c>
      <c r="G98" s="205" t="s">
        <v>122</v>
      </c>
      <c r="H98" s="206">
        <v>168</v>
      </c>
      <c r="I98" s="207"/>
      <c r="J98" s="208">
        <f>ROUND(I98*H98,2)</f>
        <v>0</v>
      </c>
      <c r="K98" s="209"/>
      <c r="L98" s="45"/>
      <c r="M98" s="210" t="s">
        <v>19</v>
      </c>
      <c r="N98" s="211" t="s">
        <v>43</v>
      </c>
      <c r="O98" s="85"/>
      <c r="P98" s="212">
        <f>O98*H98</f>
        <v>0</v>
      </c>
      <c r="Q98" s="212">
        <v>0</v>
      </c>
      <c r="R98" s="212">
        <f>Q98*H98</f>
        <v>0</v>
      </c>
      <c r="S98" s="212">
        <v>0.23999999999999999</v>
      </c>
      <c r="T98" s="213">
        <f>S98*H98</f>
        <v>40.32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4" t="s">
        <v>123</v>
      </c>
      <c r="AT98" s="214" t="s">
        <v>119</v>
      </c>
      <c r="AU98" s="214" t="s">
        <v>82</v>
      </c>
      <c r="AY98" s="18" t="s">
        <v>117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18" t="s">
        <v>80</v>
      </c>
      <c r="BK98" s="215">
        <f>ROUND(I98*H98,2)</f>
        <v>0</v>
      </c>
      <c r="BL98" s="18" t="s">
        <v>123</v>
      </c>
      <c r="BM98" s="214" t="s">
        <v>131</v>
      </c>
    </row>
    <row r="99" s="13" customFormat="1">
      <c r="A99" s="13"/>
      <c r="B99" s="216"/>
      <c r="C99" s="217"/>
      <c r="D99" s="218" t="s">
        <v>125</v>
      </c>
      <c r="E99" s="219" t="s">
        <v>19</v>
      </c>
      <c r="F99" s="220" t="s">
        <v>132</v>
      </c>
      <c r="G99" s="217"/>
      <c r="H99" s="221">
        <v>168</v>
      </c>
      <c r="I99" s="222"/>
      <c r="J99" s="217"/>
      <c r="K99" s="217"/>
      <c r="L99" s="223"/>
      <c r="M99" s="224"/>
      <c r="N99" s="225"/>
      <c r="O99" s="225"/>
      <c r="P99" s="225"/>
      <c r="Q99" s="225"/>
      <c r="R99" s="225"/>
      <c r="S99" s="225"/>
      <c r="T99" s="226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7" t="s">
        <v>125</v>
      </c>
      <c r="AU99" s="227" t="s">
        <v>82</v>
      </c>
      <c r="AV99" s="13" t="s">
        <v>82</v>
      </c>
      <c r="AW99" s="13" t="s">
        <v>33</v>
      </c>
      <c r="AX99" s="13" t="s">
        <v>80</v>
      </c>
      <c r="AY99" s="227" t="s">
        <v>117</v>
      </c>
    </row>
    <row r="100" s="2" customFormat="1" ht="62.7" customHeight="1">
      <c r="A100" s="39"/>
      <c r="B100" s="40"/>
      <c r="C100" s="202" t="s">
        <v>133</v>
      </c>
      <c r="D100" s="202" t="s">
        <v>119</v>
      </c>
      <c r="E100" s="203" t="s">
        <v>134</v>
      </c>
      <c r="F100" s="204" t="s">
        <v>135</v>
      </c>
      <c r="G100" s="205" t="s">
        <v>122</v>
      </c>
      <c r="H100" s="206">
        <v>174.40000000000001</v>
      </c>
      <c r="I100" s="207"/>
      <c r="J100" s="208">
        <f>ROUND(I100*H100,2)</f>
        <v>0</v>
      </c>
      <c r="K100" s="209"/>
      <c r="L100" s="45"/>
      <c r="M100" s="210" t="s">
        <v>19</v>
      </c>
      <c r="N100" s="211" t="s">
        <v>43</v>
      </c>
      <c r="O100" s="85"/>
      <c r="P100" s="212">
        <f>O100*H100</f>
        <v>0</v>
      </c>
      <c r="Q100" s="212">
        <v>0</v>
      </c>
      <c r="R100" s="212">
        <f>Q100*H100</f>
        <v>0</v>
      </c>
      <c r="S100" s="212">
        <v>0.29999999999999999</v>
      </c>
      <c r="T100" s="213">
        <f>S100*H100</f>
        <v>52.32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4" t="s">
        <v>123</v>
      </c>
      <c r="AT100" s="214" t="s">
        <v>119</v>
      </c>
      <c r="AU100" s="214" t="s">
        <v>82</v>
      </c>
      <c r="AY100" s="18" t="s">
        <v>117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18" t="s">
        <v>80</v>
      </c>
      <c r="BK100" s="215">
        <f>ROUND(I100*H100,2)</f>
        <v>0</v>
      </c>
      <c r="BL100" s="18" t="s">
        <v>123</v>
      </c>
      <c r="BM100" s="214" t="s">
        <v>136</v>
      </c>
    </row>
    <row r="101" s="13" customFormat="1">
      <c r="A101" s="13"/>
      <c r="B101" s="216"/>
      <c r="C101" s="217"/>
      <c r="D101" s="218" t="s">
        <v>125</v>
      </c>
      <c r="E101" s="219" t="s">
        <v>19</v>
      </c>
      <c r="F101" s="220" t="s">
        <v>137</v>
      </c>
      <c r="G101" s="217"/>
      <c r="H101" s="221">
        <v>168</v>
      </c>
      <c r="I101" s="222"/>
      <c r="J101" s="217"/>
      <c r="K101" s="217"/>
      <c r="L101" s="223"/>
      <c r="M101" s="224"/>
      <c r="N101" s="225"/>
      <c r="O101" s="225"/>
      <c r="P101" s="225"/>
      <c r="Q101" s="225"/>
      <c r="R101" s="225"/>
      <c r="S101" s="225"/>
      <c r="T101" s="226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27" t="s">
        <v>125</v>
      </c>
      <c r="AU101" s="227" t="s">
        <v>82</v>
      </c>
      <c r="AV101" s="13" t="s">
        <v>82</v>
      </c>
      <c r="AW101" s="13" t="s">
        <v>33</v>
      </c>
      <c r="AX101" s="13" t="s">
        <v>72</v>
      </c>
      <c r="AY101" s="227" t="s">
        <v>117</v>
      </c>
    </row>
    <row r="102" s="13" customFormat="1">
      <c r="A102" s="13"/>
      <c r="B102" s="216"/>
      <c r="C102" s="217"/>
      <c r="D102" s="218" t="s">
        <v>125</v>
      </c>
      <c r="E102" s="219" t="s">
        <v>19</v>
      </c>
      <c r="F102" s="220" t="s">
        <v>138</v>
      </c>
      <c r="G102" s="217"/>
      <c r="H102" s="221">
        <v>6.4000000000000004</v>
      </c>
      <c r="I102" s="222"/>
      <c r="J102" s="217"/>
      <c r="K102" s="217"/>
      <c r="L102" s="223"/>
      <c r="M102" s="224"/>
      <c r="N102" s="225"/>
      <c r="O102" s="225"/>
      <c r="P102" s="225"/>
      <c r="Q102" s="225"/>
      <c r="R102" s="225"/>
      <c r="S102" s="225"/>
      <c r="T102" s="226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27" t="s">
        <v>125</v>
      </c>
      <c r="AU102" s="227" t="s">
        <v>82</v>
      </c>
      <c r="AV102" s="13" t="s">
        <v>82</v>
      </c>
      <c r="AW102" s="13" t="s">
        <v>33</v>
      </c>
      <c r="AX102" s="13" t="s">
        <v>72</v>
      </c>
      <c r="AY102" s="227" t="s">
        <v>117</v>
      </c>
    </row>
    <row r="103" s="14" customFormat="1">
      <c r="A103" s="14"/>
      <c r="B103" s="228"/>
      <c r="C103" s="229"/>
      <c r="D103" s="218" t="s">
        <v>125</v>
      </c>
      <c r="E103" s="230" t="s">
        <v>19</v>
      </c>
      <c r="F103" s="231" t="s">
        <v>128</v>
      </c>
      <c r="G103" s="229"/>
      <c r="H103" s="232">
        <v>174.40000000000001</v>
      </c>
      <c r="I103" s="233"/>
      <c r="J103" s="229"/>
      <c r="K103" s="229"/>
      <c r="L103" s="234"/>
      <c r="M103" s="235"/>
      <c r="N103" s="236"/>
      <c r="O103" s="236"/>
      <c r="P103" s="236"/>
      <c r="Q103" s="236"/>
      <c r="R103" s="236"/>
      <c r="S103" s="236"/>
      <c r="T103" s="237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38" t="s">
        <v>125</v>
      </c>
      <c r="AU103" s="238" t="s">
        <v>82</v>
      </c>
      <c r="AV103" s="14" t="s">
        <v>123</v>
      </c>
      <c r="AW103" s="14" t="s">
        <v>33</v>
      </c>
      <c r="AX103" s="14" t="s">
        <v>80</v>
      </c>
      <c r="AY103" s="238" t="s">
        <v>117</v>
      </c>
    </row>
    <row r="104" s="2" customFormat="1" ht="62.7" customHeight="1">
      <c r="A104" s="39"/>
      <c r="B104" s="40"/>
      <c r="C104" s="202" t="s">
        <v>123</v>
      </c>
      <c r="D104" s="202" t="s">
        <v>119</v>
      </c>
      <c r="E104" s="203" t="s">
        <v>139</v>
      </c>
      <c r="F104" s="204" t="s">
        <v>140</v>
      </c>
      <c r="G104" s="205" t="s">
        <v>122</v>
      </c>
      <c r="H104" s="206">
        <v>9</v>
      </c>
      <c r="I104" s="207"/>
      <c r="J104" s="208">
        <f>ROUND(I104*H104,2)</f>
        <v>0</v>
      </c>
      <c r="K104" s="209"/>
      <c r="L104" s="45"/>
      <c r="M104" s="210" t="s">
        <v>19</v>
      </c>
      <c r="N104" s="211" t="s">
        <v>43</v>
      </c>
      <c r="O104" s="85"/>
      <c r="P104" s="212">
        <f>O104*H104</f>
        <v>0</v>
      </c>
      <c r="Q104" s="212">
        <v>0</v>
      </c>
      <c r="R104" s="212">
        <f>Q104*H104</f>
        <v>0</v>
      </c>
      <c r="S104" s="212">
        <v>0.22</v>
      </c>
      <c r="T104" s="213">
        <f>S104*H104</f>
        <v>1.98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4" t="s">
        <v>123</v>
      </c>
      <c r="AT104" s="214" t="s">
        <v>119</v>
      </c>
      <c r="AU104" s="214" t="s">
        <v>82</v>
      </c>
      <c r="AY104" s="18" t="s">
        <v>117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18" t="s">
        <v>80</v>
      </c>
      <c r="BK104" s="215">
        <f>ROUND(I104*H104,2)</f>
        <v>0</v>
      </c>
      <c r="BL104" s="18" t="s">
        <v>123</v>
      </c>
      <c r="BM104" s="214" t="s">
        <v>141</v>
      </c>
    </row>
    <row r="105" s="13" customFormat="1">
      <c r="A105" s="13"/>
      <c r="B105" s="216"/>
      <c r="C105" s="217"/>
      <c r="D105" s="218" t="s">
        <v>125</v>
      </c>
      <c r="E105" s="219" t="s">
        <v>19</v>
      </c>
      <c r="F105" s="220" t="s">
        <v>142</v>
      </c>
      <c r="G105" s="217"/>
      <c r="H105" s="221">
        <v>9</v>
      </c>
      <c r="I105" s="222"/>
      <c r="J105" s="217"/>
      <c r="K105" s="217"/>
      <c r="L105" s="223"/>
      <c r="M105" s="224"/>
      <c r="N105" s="225"/>
      <c r="O105" s="225"/>
      <c r="P105" s="225"/>
      <c r="Q105" s="225"/>
      <c r="R105" s="225"/>
      <c r="S105" s="225"/>
      <c r="T105" s="226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7" t="s">
        <v>125</v>
      </c>
      <c r="AU105" s="227" t="s">
        <v>82</v>
      </c>
      <c r="AV105" s="13" t="s">
        <v>82</v>
      </c>
      <c r="AW105" s="13" t="s">
        <v>33</v>
      </c>
      <c r="AX105" s="13" t="s">
        <v>80</v>
      </c>
      <c r="AY105" s="227" t="s">
        <v>117</v>
      </c>
    </row>
    <row r="106" s="2" customFormat="1" ht="62.7" customHeight="1">
      <c r="A106" s="39"/>
      <c r="B106" s="40"/>
      <c r="C106" s="202" t="s">
        <v>143</v>
      </c>
      <c r="D106" s="202" t="s">
        <v>119</v>
      </c>
      <c r="E106" s="203" t="s">
        <v>144</v>
      </c>
      <c r="F106" s="204" t="s">
        <v>145</v>
      </c>
      <c r="G106" s="205" t="s">
        <v>122</v>
      </c>
      <c r="H106" s="206">
        <v>9</v>
      </c>
      <c r="I106" s="207"/>
      <c r="J106" s="208">
        <f>ROUND(I106*H106,2)</f>
        <v>0</v>
      </c>
      <c r="K106" s="209"/>
      <c r="L106" s="45"/>
      <c r="M106" s="210" t="s">
        <v>19</v>
      </c>
      <c r="N106" s="211" t="s">
        <v>43</v>
      </c>
      <c r="O106" s="85"/>
      <c r="P106" s="212">
        <f>O106*H106</f>
        <v>0</v>
      </c>
      <c r="Q106" s="212">
        <v>0</v>
      </c>
      <c r="R106" s="212">
        <f>Q106*H106</f>
        <v>0</v>
      </c>
      <c r="S106" s="212">
        <v>0.70899999999999996</v>
      </c>
      <c r="T106" s="213">
        <f>S106*H106</f>
        <v>6.3809999999999993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4" t="s">
        <v>123</v>
      </c>
      <c r="AT106" s="214" t="s">
        <v>119</v>
      </c>
      <c r="AU106" s="214" t="s">
        <v>82</v>
      </c>
      <c r="AY106" s="18" t="s">
        <v>117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18" t="s">
        <v>80</v>
      </c>
      <c r="BK106" s="215">
        <f>ROUND(I106*H106,2)</f>
        <v>0</v>
      </c>
      <c r="BL106" s="18" t="s">
        <v>123</v>
      </c>
      <c r="BM106" s="214" t="s">
        <v>146</v>
      </c>
    </row>
    <row r="107" s="13" customFormat="1">
      <c r="A107" s="13"/>
      <c r="B107" s="216"/>
      <c r="C107" s="217"/>
      <c r="D107" s="218" t="s">
        <v>125</v>
      </c>
      <c r="E107" s="219" t="s">
        <v>19</v>
      </c>
      <c r="F107" s="220" t="s">
        <v>142</v>
      </c>
      <c r="G107" s="217"/>
      <c r="H107" s="221">
        <v>9</v>
      </c>
      <c r="I107" s="222"/>
      <c r="J107" s="217"/>
      <c r="K107" s="217"/>
      <c r="L107" s="223"/>
      <c r="M107" s="224"/>
      <c r="N107" s="225"/>
      <c r="O107" s="225"/>
      <c r="P107" s="225"/>
      <c r="Q107" s="225"/>
      <c r="R107" s="225"/>
      <c r="S107" s="225"/>
      <c r="T107" s="226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7" t="s">
        <v>125</v>
      </c>
      <c r="AU107" s="227" t="s">
        <v>82</v>
      </c>
      <c r="AV107" s="13" t="s">
        <v>82</v>
      </c>
      <c r="AW107" s="13" t="s">
        <v>33</v>
      </c>
      <c r="AX107" s="13" t="s">
        <v>80</v>
      </c>
      <c r="AY107" s="227" t="s">
        <v>117</v>
      </c>
    </row>
    <row r="108" s="2" customFormat="1" ht="37.8" customHeight="1">
      <c r="A108" s="39"/>
      <c r="B108" s="40"/>
      <c r="C108" s="202" t="s">
        <v>147</v>
      </c>
      <c r="D108" s="202" t="s">
        <v>119</v>
      </c>
      <c r="E108" s="203" t="s">
        <v>148</v>
      </c>
      <c r="F108" s="204" t="s">
        <v>149</v>
      </c>
      <c r="G108" s="205" t="s">
        <v>122</v>
      </c>
      <c r="H108" s="206">
        <v>99</v>
      </c>
      <c r="I108" s="207"/>
      <c r="J108" s="208">
        <f>ROUND(I108*H108,2)</f>
        <v>0</v>
      </c>
      <c r="K108" s="209"/>
      <c r="L108" s="45"/>
      <c r="M108" s="210" t="s">
        <v>19</v>
      </c>
      <c r="N108" s="211" t="s">
        <v>43</v>
      </c>
      <c r="O108" s="85"/>
      <c r="P108" s="212">
        <f>O108*H108</f>
        <v>0</v>
      </c>
      <c r="Q108" s="212">
        <v>0</v>
      </c>
      <c r="R108" s="212">
        <f>Q108*H108</f>
        <v>0</v>
      </c>
      <c r="S108" s="212">
        <v>0.35499999999999998</v>
      </c>
      <c r="T108" s="213">
        <f>S108*H108</f>
        <v>35.144999999999996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4" t="s">
        <v>123</v>
      </c>
      <c r="AT108" s="214" t="s">
        <v>119</v>
      </c>
      <c r="AU108" s="214" t="s">
        <v>82</v>
      </c>
      <c r="AY108" s="18" t="s">
        <v>117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18" t="s">
        <v>80</v>
      </c>
      <c r="BK108" s="215">
        <f>ROUND(I108*H108,2)</f>
        <v>0</v>
      </c>
      <c r="BL108" s="18" t="s">
        <v>123</v>
      </c>
      <c r="BM108" s="214" t="s">
        <v>150</v>
      </c>
    </row>
    <row r="109" s="13" customFormat="1">
      <c r="A109" s="13"/>
      <c r="B109" s="216"/>
      <c r="C109" s="217"/>
      <c r="D109" s="218" t="s">
        <v>125</v>
      </c>
      <c r="E109" s="219" t="s">
        <v>19</v>
      </c>
      <c r="F109" s="220" t="s">
        <v>151</v>
      </c>
      <c r="G109" s="217"/>
      <c r="H109" s="221">
        <v>99</v>
      </c>
      <c r="I109" s="222"/>
      <c r="J109" s="217"/>
      <c r="K109" s="217"/>
      <c r="L109" s="223"/>
      <c r="M109" s="224"/>
      <c r="N109" s="225"/>
      <c r="O109" s="225"/>
      <c r="P109" s="225"/>
      <c r="Q109" s="225"/>
      <c r="R109" s="225"/>
      <c r="S109" s="225"/>
      <c r="T109" s="226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27" t="s">
        <v>125</v>
      </c>
      <c r="AU109" s="227" t="s">
        <v>82</v>
      </c>
      <c r="AV109" s="13" t="s">
        <v>82</v>
      </c>
      <c r="AW109" s="13" t="s">
        <v>33</v>
      </c>
      <c r="AX109" s="13" t="s">
        <v>80</v>
      </c>
      <c r="AY109" s="227" t="s">
        <v>117</v>
      </c>
    </row>
    <row r="110" s="2" customFormat="1" ht="37.8" customHeight="1">
      <c r="A110" s="39"/>
      <c r="B110" s="40"/>
      <c r="C110" s="202" t="s">
        <v>152</v>
      </c>
      <c r="D110" s="202" t="s">
        <v>119</v>
      </c>
      <c r="E110" s="203" t="s">
        <v>153</v>
      </c>
      <c r="F110" s="204" t="s">
        <v>154</v>
      </c>
      <c r="G110" s="205" t="s">
        <v>155</v>
      </c>
      <c r="H110" s="206">
        <v>6.4000000000000004</v>
      </c>
      <c r="I110" s="207"/>
      <c r="J110" s="208">
        <f>ROUND(I110*H110,2)</f>
        <v>0</v>
      </c>
      <c r="K110" s="209"/>
      <c r="L110" s="45"/>
      <c r="M110" s="210" t="s">
        <v>19</v>
      </c>
      <c r="N110" s="211" t="s">
        <v>43</v>
      </c>
      <c r="O110" s="85"/>
      <c r="P110" s="212">
        <f>O110*H110</f>
        <v>0</v>
      </c>
      <c r="Q110" s="212">
        <v>0</v>
      </c>
      <c r="R110" s="212">
        <f>Q110*H110</f>
        <v>0</v>
      </c>
      <c r="S110" s="212">
        <v>0.28999999999999998</v>
      </c>
      <c r="T110" s="213">
        <f>S110*H110</f>
        <v>1.8559999999999999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4" t="s">
        <v>123</v>
      </c>
      <c r="AT110" s="214" t="s">
        <v>119</v>
      </c>
      <c r="AU110" s="214" t="s">
        <v>82</v>
      </c>
      <c r="AY110" s="18" t="s">
        <v>117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18" t="s">
        <v>80</v>
      </c>
      <c r="BK110" s="215">
        <f>ROUND(I110*H110,2)</f>
        <v>0</v>
      </c>
      <c r="BL110" s="18" t="s">
        <v>123</v>
      </c>
      <c r="BM110" s="214" t="s">
        <v>156</v>
      </c>
    </row>
    <row r="111" s="13" customFormat="1">
      <c r="A111" s="13"/>
      <c r="B111" s="216"/>
      <c r="C111" s="217"/>
      <c r="D111" s="218" t="s">
        <v>125</v>
      </c>
      <c r="E111" s="219" t="s">
        <v>19</v>
      </c>
      <c r="F111" s="220" t="s">
        <v>157</v>
      </c>
      <c r="G111" s="217"/>
      <c r="H111" s="221">
        <v>6.4000000000000004</v>
      </c>
      <c r="I111" s="222"/>
      <c r="J111" s="217"/>
      <c r="K111" s="217"/>
      <c r="L111" s="223"/>
      <c r="M111" s="224"/>
      <c r="N111" s="225"/>
      <c r="O111" s="225"/>
      <c r="P111" s="225"/>
      <c r="Q111" s="225"/>
      <c r="R111" s="225"/>
      <c r="S111" s="225"/>
      <c r="T111" s="226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27" t="s">
        <v>125</v>
      </c>
      <c r="AU111" s="227" t="s">
        <v>82</v>
      </c>
      <c r="AV111" s="13" t="s">
        <v>82</v>
      </c>
      <c r="AW111" s="13" t="s">
        <v>33</v>
      </c>
      <c r="AX111" s="13" t="s">
        <v>80</v>
      </c>
      <c r="AY111" s="227" t="s">
        <v>117</v>
      </c>
    </row>
    <row r="112" s="2" customFormat="1" ht="49.05" customHeight="1">
      <c r="A112" s="39"/>
      <c r="B112" s="40"/>
      <c r="C112" s="202" t="s">
        <v>158</v>
      </c>
      <c r="D112" s="202" t="s">
        <v>119</v>
      </c>
      <c r="E112" s="203" t="s">
        <v>159</v>
      </c>
      <c r="F112" s="204" t="s">
        <v>160</v>
      </c>
      <c r="G112" s="205" t="s">
        <v>155</v>
      </c>
      <c r="H112" s="206">
        <v>18.300000000000001</v>
      </c>
      <c r="I112" s="207"/>
      <c r="J112" s="208">
        <f>ROUND(I112*H112,2)</f>
        <v>0</v>
      </c>
      <c r="K112" s="209"/>
      <c r="L112" s="45"/>
      <c r="M112" s="210" t="s">
        <v>19</v>
      </c>
      <c r="N112" s="211" t="s">
        <v>43</v>
      </c>
      <c r="O112" s="85"/>
      <c r="P112" s="212">
        <f>O112*H112</f>
        <v>0</v>
      </c>
      <c r="Q112" s="212">
        <v>0</v>
      </c>
      <c r="R112" s="212">
        <f>Q112*H112</f>
        <v>0</v>
      </c>
      <c r="S112" s="212">
        <v>0.20499999999999999</v>
      </c>
      <c r="T112" s="213">
        <f>S112*H112</f>
        <v>3.7515000000000001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4" t="s">
        <v>123</v>
      </c>
      <c r="AT112" s="214" t="s">
        <v>119</v>
      </c>
      <c r="AU112" s="214" t="s">
        <v>82</v>
      </c>
      <c r="AY112" s="18" t="s">
        <v>117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18" t="s">
        <v>80</v>
      </c>
      <c r="BK112" s="215">
        <f>ROUND(I112*H112,2)</f>
        <v>0</v>
      </c>
      <c r="BL112" s="18" t="s">
        <v>123</v>
      </c>
      <c r="BM112" s="214" t="s">
        <v>161</v>
      </c>
    </row>
    <row r="113" s="13" customFormat="1">
      <c r="A113" s="13"/>
      <c r="B113" s="216"/>
      <c r="C113" s="217"/>
      <c r="D113" s="218" t="s">
        <v>125</v>
      </c>
      <c r="E113" s="219" t="s">
        <v>19</v>
      </c>
      <c r="F113" s="220" t="s">
        <v>162</v>
      </c>
      <c r="G113" s="217"/>
      <c r="H113" s="221">
        <v>10.800000000000001</v>
      </c>
      <c r="I113" s="222"/>
      <c r="J113" s="217"/>
      <c r="K113" s="217"/>
      <c r="L113" s="223"/>
      <c r="M113" s="224"/>
      <c r="N113" s="225"/>
      <c r="O113" s="225"/>
      <c r="P113" s="225"/>
      <c r="Q113" s="225"/>
      <c r="R113" s="225"/>
      <c r="S113" s="225"/>
      <c r="T113" s="22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7" t="s">
        <v>125</v>
      </c>
      <c r="AU113" s="227" t="s">
        <v>82</v>
      </c>
      <c r="AV113" s="13" t="s">
        <v>82</v>
      </c>
      <c r="AW113" s="13" t="s">
        <v>33</v>
      </c>
      <c r="AX113" s="13" t="s">
        <v>72</v>
      </c>
      <c r="AY113" s="227" t="s">
        <v>117</v>
      </c>
    </row>
    <row r="114" s="13" customFormat="1">
      <c r="A114" s="13"/>
      <c r="B114" s="216"/>
      <c r="C114" s="217"/>
      <c r="D114" s="218" t="s">
        <v>125</v>
      </c>
      <c r="E114" s="219" t="s">
        <v>19</v>
      </c>
      <c r="F114" s="220" t="s">
        <v>163</v>
      </c>
      <c r="G114" s="217"/>
      <c r="H114" s="221">
        <v>7.5</v>
      </c>
      <c r="I114" s="222"/>
      <c r="J114" s="217"/>
      <c r="K114" s="217"/>
      <c r="L114" s="223"/>
      <c r="M114" s="224"/>
      <c r="N114" s="225"/>
      <c r="O114" s="225"/>
      <c r="P114" s="225"/>
      <c r="Q114" s="225"/>
      <c r="R114" s="225"/>
      <c r="S114" s="225"/>
      <c r="T114" s="226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27" t="s">
        <v>125</v>
      </c>
      <c r="AU114" s="227" t="s">
        <v>82</v>
      </c>
      <c r="AV114" s="13" t="s">
        <v>82</v>
      </c>
      <c r="AW114" s="13" t="s">
        <v>33</v>
      </c>
      <c r="AX114" s="13" t="s">
        <v>72</v>
      </c>
      <c r="AY114" s="227" t="s">
        <v>117</v>
      </c>
    </row>
    <row r="115" s="14" customFormat="1">
      <c r="A115" s="14"/>
      <c r="B115" s="228"/>
      <c r="C115" s="229"/>
      <c r="D115" s="218" t="s">
        <v>125</v>
      </c>
      <c r="E115" s="230" t="s">
        <v>19</v>
      </c>
      <c r="F115" s="231" t="s">
        <v>128</v>
      </c>
      <c r="G115" s="229"/>
      <c r="H115" s="232">
        <v>18.300000000000001</v>
      </c>
      <c r="I115" s="233"/>
      <c r="J115" s="229"/>
      <c r="K115" s="229"/>
      <c r="L115" s="234"/>
      <c r="M115" s="235"/>
      <c r="N115" s="236"/>
      <c r="O115" s="236"/>
      <c r="P115" s="236"/>
      <c r="Q115" s="236"/>
      <c r="R115" s="236"/>
      <c r="S115" s="236"/>
      <c r="T115" s="237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38" t="s">
        <v>125</v>
      </c>
      <c r="AU115" s="238" t="s">
        <v>82</v>
      </c>
      <c r="AV115" s="14" t="s">
        <v>123</v>
      </c>
      <c r="AW115" s="14" t="s">
        <v>33</v>
      </c>
      <c r="AX115" s="14" t="s">
        <v>80</v>
      </c>
      <c r="AY115" s="238" t="s">
        <v>117</v>
      </c>
    </row>
    <row r="116" s="2" customFormat="1" ht="37.8" customHeight="1">
      <c r="A116" s="39"/>
      <c r="B116" s="40"/>
      <c r="C116" s="202" t="s">
        <v>164</v>
      </c>
      <c r="D116" s="202" t="s">
        <v>119</v>
      </c>
      <c r="E116" s="203" t="s">
        <v>165</v>
      </c>
      <c r="F116" s="204" t="s">
        <v>166</v>
      </c>
      <c r="G116" s="205" t="s">
        <v>155</v>
      </c>
      <c r="H116" s="206">
        <v>3</v>
      </c>
      <c r="I116" s="207"/>
      <c r="J116" s="208">
        <f>ROUND(I116*H116,2)</f>
        <v>0</v>
      </c>
      <c r="K116" s="209"/>
      <c r="L116" s="45"/>
      <c r="M116" s="210" t="s">
        <v>19</v>
      </c>
      <c r="N116" s="211" t="s">
        <v>43</v>
      </c>
      <c r="O116" s="85"/>
      <c r="P116" s="212">
        <f>O116*H116</f>
        <v>0</v>
      </c>
      <c r="Q116" s="212">
        <v>0</v>
      </c>
      <c r="R116" s="212">
        <f>Q116*H116</f>
        <v>0</v>
      </c>
      <c r="S116" s="212">
        <v>0.040000000000000001</v>
      </c>
      <c r="T116" s="213">
        <f>S116*H116</f>
        <v>0.12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4" t="s">
        <v>123</v>
      </c>
      <c r="AT116" s="214" t="s">
        <v>119</v>
      </c>
      <c r="AU116" s="214" t="s">
        <v>82</v>
      </c>
      <c r="AY116" s="18" t="s">
        <v>117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18" t="s">
        <v>80</v>
      </c>
      <c r="BK116" s="215">
        <f>ROUND(I116*H116,2)</f>
        <v>0</v>
      </c>
      <c r="BL116" s="18" t="s">
        <v>123</v>
      </c>
      <c r="BM116" s="214" t="s">
        <v>167</v>
      </c>
    </row>
    <row r="117" s="13" customFormat="1">
      <c r="A117" s="13"/>
      <c r="B117" s="216"/>
      <c r="C117" s="217"/>
      <c r="D117" s="218" t="s">
        <v>125</v>
      </c>
      <c r="E117" s="219" t="s">
        <v>19</v>
      </c>
      <c r="F117" s="220" t="s">
        <v>168</v>
      </c>
      <c r="G117" s="217"/>
      <c r="H117" s="221">
        <v>3</v>
      </c>
      <c r="I117" s="222"/>
      <c r="J117" s="217"/>
      <c r="K117" s="217"/>
      <c r="L117" s="223"/>
      <c r="M117" s="224"/>
      <c r="N117" s="225"/>
      <c r="O117" s="225"/>
      <c r="P117" s="225"/>
      <c r="Q117" s="225"/>
      <c r="R117" s="225"/>
      <c r="S117" s="225"/>
      <c r="T117" s="226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27" t="s">
        <v>125</v>
      </c>
      <c r="AU117" s="227" t="s">
        <v>82</v>
      </c>
      <c r="AV117" s="13" t="s">
        <v>82</v>
      </c>
      <c r="AW117" s="13" t="s">
        <v>33</v>
      </c>
      <c r="AX117" s="13" t="s">
        <v>80</v>
      </c>
      <c r="AY117" s="227" t="s">
        <v>117</v>
      </c>
    </row>
    <row r="118" s="2" customFormat="1" ht="24.15" customHeight="1">
      <c r="A118" s="39"/>
      <c r="B118" s="40"/>
      <c r="C118" s="202" t="s">
        <v>169</v>
      </c>
      <c r="D118" s="202" t="s">
        <v>119</v>
      </c>
      <c r="E118" s="203" t="s">
        <v>170</v>
      </c>
      <c r="F118" s="204" t="s">
        <v>171</v>
      </c>
      <c r="G118" s="205" t="s">
        <v>172</v>
      </c>
      <c r="H118" s="206">
        <v>65.064999999999998</v>
      </c>
      <c r="I118" s="207"/>
      <c r="J118" s="208">
        <f>ROUND(I118*H118,2)</f>
        <v>0</v>
      </c>
      <c r="K118" s="209"/>
      <c r="L118" s="45"/>
      <c r="M118" s="210" t="s">
        <v>19</v>
      </c>
      <c r="N118" s="211" t="s">
        <v>43</v>
      </c>
      <c r="O118" s="85"/>
      <c r="P118" s="212">
        <f>O118*H118</f>
        <v>0</v>
      </c>
      <c r="Q118" s="212">
        <v>0</v>
      </c>
      <c r="R118" s="212">
        <f>Q118*H118</f>
        <v>0</v>
      </c>
      <c r="S118" s="212">
        <v>0</v>
      </c>
      <c r="T118" s="21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4" t="s">
        <v>123</v>
      </c>
      <c r="AT118" s="214" t="s">
        <v>119</v>
      </c>
      <c r="AU118" s="214" t="s">
        <v>82</v>
      </c>
      <c r="AY118" s="18" t="s">
        <v>117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18" t="s">
        <v>80</v>
      </c>
      <c r="BK118" s="215">
        <f>ROUND(I118*H118,2)</f>
        <v>0</v>
      </c>
      <c r="BL118" s="18" t="s">
        <v>123</v>
      </c>
      <c r="BM118" s="214" t="s">
        <v>173</v>
      </c>
    </row>
    <row r="119" s="15" customFormat="1">
      <c r="A119" s="15"/>
      <c r="B119" s="239"/>
      <c r="C119" s="240"/>
      <c r="D119" s="218" t="s">
        <v>125</v>
      </c>
      <c r="E119" s="241" t="s">
        <v>19</v>
      </c>
      <c r="F119" s="242" t="s">
        <v>174</v>
      </c>
      <c r="G119" s="240"/>
      <c r="H119" s="241" t="s">
        <v>19</v>
      </c>
      <c r="I119" s="243"/>
      <c r="J119" s="240"/>
      <c r="K119" s="240"/>
      <c r="L119" s="244"/>
      <c r="M119" s="245"/>
      <c r="N119" s="246"/>
      <c r="O119" s="246"/>
      <c r="P119" s="246"/>
      <c r="Q119" s="246"/>
      <c r="R119" s="246"/>
      <c r="S119" s="246"/>
      <c r="T119" s="247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48" t="s">
        <v>125</v>
      </c>
      <c r="AU119" s="248" t="s">
        <v>82</v>
      </c>
      <c r="AV119" s="15" t="s">
        <v>80</v>
      </c>
      <c r="AW119" s="15" t="s">
        <v>33</v>
      </c>
      <c r="AX119" s="15" t="s">
        <v>72</v>
      </c>
      <c r="AY119" s="248" t="s">
        <v>117</v>
      </c>
    </row>
    <row r="120" s="13" customFormat="1">
      <c r="A120" s="13"/>
      <c r="B120" s="216"/>
      <c r="C120" s="217"/>
      <c r="D120" s="218" t="s">
        <v>125</v>
      </c>
      <c r="E120" s="219" t="s">
        <v>19</v>
      </c>
      <c r="F120" s="220" t="s">
        <v>175</v>
      </c>
      <c r="G120" s="217"/>
      <c r="H120" s="221">
        <v>348.14999999999998</v>
      </c>
      <c r="I120" s="222"/>
      <c r="J120" s="217"/>
      <c r="K120" s="217"/>
      <c r="L120" s="223"/>
      <c r="M120" s="224"/>
      <c r="N120" s="225"/>
      <c r="O120" s="225"/>
      <c r="P120" s="225"/>
      <c r="Q120" s="225"/>
      <c r="R120" s="225"/>
      <c r="S120" s="225"/>
      <c r="T120" s="226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27" t="s">
        <v>125</v>
      </c>
      <c r="AU120" s="227" t="s">
        <v>82</v>
      </c>
      <c r="AV120" s="13" t="s">
        <v>82</v>
      </c>
      <c r="AW120" s="13" t="s">
        <v>33</v>
      </c>
      <c r="AX120" s="13" t="s">
        <v>72</v>
      </c>
      <c r="AY120" s="227" t="s">
        <v>117</v>
      </c>
    </row>
    <row r="121" s="15" customFormat="1">
      <c r="A121" s="15"/>
      <c r="B121" s="239"/>
      <c r="C121" s="240"/>
      <c r="D121" s="218" t="s">
        <v>125</v>
      </c>
      <c r="E121" s="241" t="s">
        <v>19</v>
      </c>
      <c r="F121" s="242" t="s">
        <v>176</v>
      </c>
      <c r="G121" s="240"/>
      <c r="H121" s="241" t="s">
        <v>19</v>
      </c>
      <c r="I121" s="243"/>
      <c r="J121" s="240"/>
      <c r="K121" s="240"/>
      <c r="L121" s="244"/>
      <c r="M121" s="245"/>
      <c r="N121" s="246"/>
      <c r="O121" s="246"/>
      <c r="P121" s="246"/>
      <c r="Q121" s="246"/>
      <c r="R121" s="246"/>
      <c r="S121" s="246"/>
      <c r="T121" s="247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48" t="s">
        <v>125</v>
      </c>
      <c r="AU121" s="248" t="s">
        <v>82</v>
      </c>
      <c r="AV121" s="15" t="s">
        <v>80</v>
      </c>
      <c r="AW121" s="15" t="s">
        <v>33</v>
      </c>
      <c r="AX121" s="15" t="s">
        <v>72</v>
      </c>
      <c r="AY121" s="248" t="s">
        <v>117</v>
      </c>
    </row>
    <row r="122" s="13" customFormat="1">
      <c r="A122" s="13"/>
      <c r="B122" s="216"/>
      <c r="C122" s="217"/>
      <c r="D122" s="218" t="s">
        <v>125</v>
      </c>
      <c r="E122" s="219" t="s">
        <v>19</v>
      </c>
      <c r="F122" s="220" t="s">
        <v>177</v>
      </c>
      <c r="G122" s="217"/>
      <c r="H122" s="221">
        <v>8.8000000000000007</v>
      </c>
      <c r="I122" s="222"/>
      <c r="J122" s="217"/>
      <c r="K122" s="217"/>
      <c r="L122" s="223"/>
      <c r="M122" s="224"/>
      <c r="N122" s="225"/>
      <c r="O122" s="225"/>
      <c r="P122" s="225"/>
      <c r="Q122" s="225"/>
      <c r="R122" s="225"/>
      <c r="S122" s="225"/>
      <c r="T122" s="226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27" t="s">
        <v>125</v>
      </c>
      <c r="AU122" s="227" t="s">
        <v>82</v>
      </c>
      <c r="AV122" s="13" t="s">
        <v>82</v>
      </c>
      <c r="AW122" s="13" t="s">
        <v>33</v>
      </c>
      <c r="AX122" s="13" t="s">
        <v>72</v>
      </c>
      <c r="AY122" s="227" t="s">
        <v>117</v>
      </c>
    </row>
    <row r="123" s="13" customFormat="1">
      <c r="A123" s="13"/>
      <c r="B123" s="216"/>
      <c r="C123" s="217"/>
      <c r="D123" s="218" t="s">
        <v>125</v>
      </c>
      <c r="E123" s="219" t="s">
        <v>19</v>
      </c>
      <c r="F123" s="220" t="s">
        <v>178</v>
      </c>
      <c r="G123" s="217"/>
      <c r="H123" s="221">
        <v>4.5199999999999996</v>
      </c>
      <c r="I123" s="222"/>
      <c r="J123" s="217"/>
      <c r="K123" s="217"/>
      <c r="L123" s="223"/>
      <c r="M123" s="224"/>
      <c r="N123" s="225"/>
      <c r="O123" s="225"/>
      <c r="P123" s="225"/>
      <c r="Q123" s="225"/>
      <c r="R123" s="225"/>
      <c r="S123" s="225"/>
      <c r="T123" s="226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27" t="s">
        <v>125</v>
      </c>
      <c r="AU123" s="227" t="s">
        <v>82</v>
      </c>
      <c r="AV123" s="13" t="s">
        <v>82</v>
      </c>
      <c r="AW123" s="13" t="s">
        <v>33</v>
      </c>
      <c r="AX123" s="13" t="s">
        <v>72</v>
      </c>
      <c r="AY123" s="227" t="s">
        <v>117</v>
      </c>
    </row>
    <row r="124" s="16" customFormat="1">
      <c r="A124" s="16"/>
      <c r="B124" s="249"/>
      <c r="C124" s="250"/>
      <c r="D124" s="218" t="s">
        <v>125</v>
      </c>
      <c r="E124" s="251" t="s">
        <v>19</v>
      </c>
      <c r="F124" s="252" t="s">
        <v>179</v>
      </c>
      <c r="G124" s="250"/>
      <c r="H124" s="253">
        <v>361.46999999999997</v>
      </c>
      <c r="I124" s="254"/>
      <c r="J124" s="250"/>
      <c r="K124" s="250"/>
      <c r="L124" s="255"/>
      <c r="M124" s="256"/>
      <c r="N124" s="257"/>
      <c r="O124" s="257"/>
      <c r="P124" s="257"/>
      <c r="Q124" s="257"/>
      <c r="R124" s="257"/>
      <c r="S124" s="257"/>
      <c r="T124" s="258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T124" s="259" t="s">
        <v>125</v>
      </c>
      <c r="AU124" s="259" t="s">
        <v>82</v>
      </c>
      <c r="AV124" s="16" t="s">
        <v>133</v>
      </c>
      <c r="AW124" s="16" t="s">
        <v>33</v>
      </c>
      <c r="AX124" s="16" t="s">
        <v>72</v>
      </c>
      <c r="AY124" s="259" t="s">
        <v>117</v>
      </c>
    </row>
    <row r="125" s="15" customFormat="1">
      <c r="A125" s="15"/>
      <c r="B125" s="239"/>
      <c r="C125" s="240"/>
      <c r="D125" s="218" t="s">
        <v>125</v>
      </c>
      <c r="E125" s="241" t="s">
        <v>19</v>
      </c>
      <c r="F125" s="242" t="s">
        <v>180</v>
      </c>
      <c r="G125" s="240"/>
      <c r="H125" s="241" t="s">
        <v>19</v>
      </c>
      <c r="I125" s="243"/>
      <c r="J125" s="240"/>
      <c r="K125" s="240"/>
      <c r="L125" s="244"/>
      <c r="M125" s="245"/>
      <c r="N125" s="246"/>
      <c r="O125" s="246"/>
      <c r="P125" s="246"/>
      <c r="Q125" s="246"/>
      <c r="R125" s="246"/>
      <c r="S125" s="246"/>
      <c r="T125" s="247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48" t="s">
        <v>125</v>
      </c>
      <c r="AU125" s="248" t="s">
        <v>82</v>
      </c>
      <c r="AV125" s="15" t="s">
        <v>80</v>
      </c>
      <c r="AW125" s="15" t="s">
        <v>33</v>
      </c>
      <c r="AX125" s="15" t="s">
        <v>72</v>
      </c>
      <c r="AY125" s="248" t="s">
        <v>117</v>
      </c>
    </row>
    <row r="126" s="13" customFormat="1">
      <c r="A126" s="13"/>
      <c r="B126" s="216"/>
      <c r="C126" s="217"/>
      <c r="D126" s="218" t="s">
        <v>125</v>
      </c>
      <c r="E126" s="219" t="s">
        <v>19</v>
      </c>
      <c r="F126" s="220" t="s">
        <v>181</v>
      </c>
      <c r="G126" s="217"/>
      <c r="H126" s="221">
        <v>65.064999999999998</v>
      </c>
      <c r="I126" s="222"/>
      <c r="J126" s="217"/>
      <c r="K126" s="217"/>
      <c r="L126" s="223"/>
      <c r="M126" s="224"/>
      <c r="N126" s="225"/>
      <c r="O126" s="225"/>
      <c r="P126" s="225"/>
      <c r="Q126" s="225"/>
      <c r="R126" s="225"/>
      <c r="S126" s="225"/>
      <c r="T126" s="226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27" t="s">
        <v>125</v>
      </c>
      <c r="AU126" s="227" t="s">
        <v>82</v>
      </c>
      <c r="AV126" s="13" t="s">
        <v>82</v>
      </c>
      <c r="AW126" s="13" t="s">
        <v>33</v>
      </c>
      <c r="AX126" s="13" t="s">
        <v>80</v>
      </c>
      <c r="AY126" s="227" t="s">
        <v>117</v>
      </c>
    </row>
    <row r="127" s="2" customFormat="1" ht="24.15" customHeight="1">
      <c r="A127" s="39"/>
      <c r="B127" s="40"/>
      <c r="C127" s="202" t="s">
        <v>182</v>
      </c>
      <c r="D127" s="202" t="s">
        <v>119</v>
      </c>
      <c r="E127" s="203" t="s">
        <v>183</v>
      </c>
      <c r="F127" s="204" t="s">
        <v>184</v>
      </c>
      <c r="G127" s="205" t="s">
        <v>172</v>
      </c>
      <c r="H127" s="206">
        <v>43.375999999999998</v>
      </c>
      <c r="I127" s="207"/>
      <c r="J127" s="208">
        <f>ROUND(I127*H127,2)</f>
        <v>0</v>
      </c>
      <c r="K127" s="209"/>
      <c r="L127" s="45"/>
      <c r="M127" s="210" t="s">
        <v>19</v>
      </c>
      <c r="N127" s="211" t="s">
        <v>43</v>
      </c>
      <c r="O127" s="85"/>
      <c r="P127" s="212">
        <f>O127*H127</f>
        <v>0</v>
      </c>
      <c r="Q127" s="212">
        <v>0</v>
      </c>
      <c r="R127" s="212">
        <f>Q127*H127</f>
        <v>0</v>
      </c>
      <c r="S127" s="212">
        <v>0</v>
      </c>
      <c r="T127" s="21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4" t="s">
        <v>123</v>
      </c>
      <c r="AT127" s="214" t="s">
        <v>119</v>
      </c>
      <c r="AU127" s="214" t="s">
        <v>82</v>
      </c>
      <c r="AY127" s="18" t="s">
        <v>117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18" t="s">
        <v>80</v>
      </c>
      <c r="BK127" s="215">
        <f>ROUND(I127*H127,2)</f>
        <v>0</v>
      </c>
      <c r="BL127" s="18" t="s">
        <v>123</v>
      </c>
      <c r="BM127" s="214" t="s">
        <v>185</v>
      </c>
    </row>
    <row r="128" s="15" customFormat="1">
      <c r="A128" s="15"/>
      <c r="B128" s="239"/>
      <c r="C128" s="240"/>
      <c r="D128" s="218" t="s">
        <v>125</v>
      </c>
      <c r="E128" s="241" t="s">
        <v>19</v>
      </c>
      <c r="F128" s="242" t="s">
        <v>186</v>
      </c>
      <c r="G128" s="240"/>
      <c r="H128" s="241" t="s">
        <v>19</v>
      </c>
      <c r="I128" s="243"/>
      <c r="J128" s="240"/>
      <c r="K128" s="240"/>
      <c r="L128" s="244"/>
      <c r="M128" s="245"/>
      <c r="N128" s="246"/>
      <c r="O128" s="246"/>
      <c r="P128" s="246"/>
      <c r="Q128" s="246"/>
      <c r="R128" s="246"/>
      <c r="S128" s="246"/>
      <c r="T128" s="247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48" t="s">
        <v>125</v>
      </c>
      <c r="AU128" s="248" t="s">
        <v>82</v>
      </c>
      <c r="AV128" s="15" t="s">
        <v>80</v>
      </c>
      <c r="AW128" s="15" t="s">
        <v>33</v>
      </c>
      <c r="AX128" s="15" t="s">
        <v>72</v>
      </c>
      <c r="AY128" s="248" t="s">
        <v>117</v>
      </c>
    </row>
    <row r="129" s="13" customFormat="1">
      <c r="A129" s="13"/>
      <c r="B129" s="216"/>
      <c r="C129" s="217"/>
      <c r="D129" s="218" t="s">
        <v>125</v>
      </c>
      <c r="E129" s="219" t="s">
        <v>19</v>
      </c>
      <c r="F129" s="220" t="s">
        <v>187</v>
      </c>
      <c r="G129" s="217"/>
      <c r="H129" s="221">
        <v>348.14999999999998</v>
      </c>
      <c r="I129" s="222"/>
      <c r="J129" s="217"/>
      <c r="K129" s="217"/>
      <c r="L129" s="223"/>
      <c r="M129" s="224"/>
      <c r="N129" s="225"/>
      <c r="O129" s="225"/>
      <c r="P129" s="225"/>
      <c r="Q129" s="225"/>
      <c r="R129" s="225"/>
      <c r="S129" s="225"/>
      <c r="T129" s="22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27" t="s">
        <v>125</v>
      </c>
      <c r="AU129" s="227" t="s">
        <v>82</v>
      </c>
      <c r="AV129" s="13" t="s">
        <v>82</v>
      </c>
      <c r="AW129" s="13" t="s">
        <v>33</v>
      </c>
      <c r="AX129" s="13" t="s">
        <v>72</v>
      </c>
      <c r="AY129" s="227" t="s">
        <v>117</v>
      </c>
    </row>
    <row r="130" s="15" customFormat="1">
      <c r="A130" s="15"/>
      <c r="B130" s="239"/>
      <c r="C130" s="240"/>
      <c r="D130" s="218" t="s">
        <v>125</v>
      </c>
      <c r="E130" s="241" t="s">
        <v>19</v>
      </c>
      <c r="F130" s="242" t="s">
        <v>176</v>
      </c>
      <c r="G130" s="240"/>
      <c r="H130" s="241" t="s">
        <v>19</v>
      </c>
      <c r="I130" s="243"/>
      <c r="J130" s="240"/>
      <c r="K130" s="240"/>
      <c r="L130" s="244"/>
      <c r="M130" s="245"/>
      <c r="N130" s="246"/>
      <c r="O130" s="246"/>
      <c r="P130" s="246"/>
      <c r="Q130" s="246"/>
      <c r="R130" s="246"/>
      <c r="S130" s="246"/>
      <c r="T130" s="247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48" t="s">
        <v>125</v>
      </c>
      <c r="AU130" s="248" t="s">
        <v>82</v>
      </c>
      <c r="AV130" s="15" t="s">
        <v>80</v>
      </c>
      <c r="AW130" s="15" t="s">
        <v>33</v>
      </c>
      <c r="AX130" s="15" t="s">
        <v>72</v>
      </c>
      <c r="AY130" s="248" t="s">
        <v>117</v>
      </c>
    </row>
    <row r="131" s="13" customFormat="1">
      <c r="A131" s="13"/>
      <c r="B131" s="216"/>
      <c r="C131" s="217"/>
      <c r="D131" s="218" t="s">
        <v>125</v>
      </c>
      <c r="E131" s="219" t="s">
        <v>19</v>
      </c>
      <c r="F131" s="220" t="s">
        <v>177</v>
      </c>
      <c r="G131" s="217"/>
      <c r="H131" s="221">
        <v>8.8000000000000007</v>
      </c>
      <c r="I131" s="222"/>
      <c r="J131" s="217"/>
      <c r="K131" s="217"/>
      <c r="L131" s="223"/>
      <c r="M131" s="224"/>
      <c r="N131" s="225"/>
      <c r="O131" s="225"/>
      <c r="P131" s="225"/>
      <c r="Q131" s="225"/>
      <c r="R131" s="225"/>
      <c r="S131" s="225"/>
      <c r="T131" s="22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27" t="s">
        <v>125</v>
      </c>
      <c r="AU131" s="227" t="s">
        <v>82</v>
      </c>
      <c r="AV131" s="13" t="s">
        <v>82</v>
      </c>
      <c r="AW131" s="13" t="s">
        <v>33</v>
      </c>
      <c r="AX131" s="13" t="s">
        <v>72</v>
      </c>
      <c r="AY131" s="227" t="s">
        <v>117</v>
      </c>
    </row>
    <row r="132" s="13" customFormat="1">
      <c r="A132" s="13"/>
      <c r="B132" s="216"/>
      <c r="C132" s="217"/>
      <c r="D132" s="218" t="s">
        <v>125</v>
      </c>
      <c r="E132" s="219" t="s">
        <v>19</v>
      </c>
      <c r="F132" s="220" t="s">
        <v>178</v>
      </c>
      <c r="G132" s="217"/>
      <c r="H132" s="221">
        <v>4.5199999999999996</v>
      </c>
      <c r="I132" s="222"/>
      <c r="J132" s="217"/>
      <c r="K132" s="217"/>
      <c r="L132" s="223"/>
      <c r="M132" s="224"/>
      <c r="N132" s="225"/>
      <c r="O132" s="225"/>
      <c r="P132" s="225"/>
      <c r="Q132" s="225"/>
      <c r="R132" s="225"/>
      <c r="S132" s="225"/>
      <c r="T132" s="22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27" t="s">
        <v>125</v>
      </c>
      <c r="AU132" s="227" t="s">
        <v>82</v>
      </c>
      <c r="AV132" s="13" t="s">
        <v>82</v>
      </c>
      <c r="AW132" s="13" t="s">
        <v>33</v>
      </c>
      <c r="AX132" s="13" t="s">
        <v>72</v>
      </c>
      <c r="AY132" s="227" t="s">
        <v>117</v>
      </c>
    </row>
    <row r="133" s="16" customFormat="1">
      <c r="A133" s="16"/>
      <c r="B133" s="249"/>
      <c r="C133" s="250"/>
      <c r="D133" s="218" t="s">
        <v>125</v>
      </c>
      <c r="E133" s="251" t="s">
        <v>19</v>
      </c>
      <c r="F133" s="252" t="s">
        <v>179</v>
      </c>
      <c r="G133" s="250"/>
      <c r="H133" s="253">
        <v>361.47000000000003</v>
      </c>
      <c r="I133" s="254"/>
      <c r="J133" s="250"/>
      <c r="K133" s="250"/>
      <c r="L133" s="255"/>
      <c r="M133" s="256"/>
      <c r="N133" s="257"/>
      <c r="O133" s="257"/>
      <c r="P133" s="257"/>
      <c r="Q133" s="257"/>
      <c r="R133" s="257"/>
      <c r="S133" s="257"/>
      <c r="T133" s="258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T133" s="259" t="s">
        <v>125</v>
      </c>
      <c r="AU133" s="259" t="s">
        <v>82</v>
      </c>
      <c r="AV133" s="16" t="s">
        <v>133</v>
      </c>
      <c r="AW133" s="16" t="s">
        <v>33</v>
      </c>
      <c r="AX133" s="16" t="s">
        <v>72</v>
      </c>
      <c r="AY133" s="259" t="s">
        <v>117</v>
      </c>
    </row>
    <row r="134" s="15" customFormat="1">
      <c r="A134" s="15"/>
      <c r="B134" s="239"/>
      <c r="C134" s="240"/>
      <c r="D134" s="218" t="s">
        <v>125</v>
      </c>
      <c r="E134" s="241" t="s">
        <v>19</v>
      </c>
      <c r="F134" s="242" t="s">
        <v>188</v>
      </c>
      <c r="G134" s="240"/>
      <c r="H134" s="241" t="s">
        <v>19</v>
      </c>
      <c r="I134" s="243"/>
      <c r="J134" s="240"/>
      <c r="K134" s="240"/>
      <c r="L134" s="244"/>
      <c r="M134" s="245"/>
      <c r="N134" s="246"/>
      <c r="O134" s="246"/>
      <c r="P134" s="246"/>
      <c r="Q134" s="246"/>
      <c r="R134" s="246"/>
      <c r="S134" s="246"/>
      <c r="T134" s="247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48" t="s">
        <v>125</v>
      </c>
      <c r="AU134" s="248" t="s">
        <v>82</v>
      </c>
      <c r="AV134" s="15" t="s">
        <v>80</v>
      </c>
      <c r="AW134" s="15" t="s">
        <v>33</v>
      </c>
      <c r="AX134" s="15" t="s">
        <v>72</v>
      </c>
      <c r="AY134" s="248" t="s">
        <v>117</v>
      </c>
    </row>
    <row r="135" s="13" customFormat="1">
      <c r="A135" s="13"/>
      <c r="B135" s="216"/>
      <c r="C135" s="217"/>
      <c r="D135" s="218" t="s">
        <v>125</v>
      </c>
      <c r="E135" s="219" t="s">
        <v>19</v>
      </c>
      <c r="F135" s="220" t="s">
        <v>189</v>
      </c>
      <c r="G135" s="217"/>
      <c r="H135" s="221">
        <v>43.375999999999998</v>
      </c>
      <c r="I135" s="222"/>
      <c r="J135" s="217"/>
      <c r="K135" s="217"/>
      <c r="L135" s="223"/>
      <c r="M135" s="224"/>
      <c r="N135" s="225"/>
      <c r="O135" s="225"/>
      <c r="P135" s="225"/>
      <c r="Q135" s="225"/>
      <c r="R135" s="225"/>
      <c r="S135" s="225"/>
      <c r="T135" s="22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27" t="s">
        <v>125</v>
      </c>
      <c r="AU135" s="227" t="s">
        <v>82</v>
      </c>
      <c r="AV135" s="13" t="s">
        <v>82</v>
      </c>
      <c r="AW135" s="13" t="s">
        <v>33</v>
      </c>
      <c r="AX135" s="13" t="s">
        <v>80</v>
      </c>
      <c r="AY135" s="227" t="s">
        <v>117</v>
      </c>
    </row>
    <row r="136" s="2" customFormat="1" ht="49.05" customHeight="1">
      <c r="A136" s="39"/>
      <c r="B136" s="40"/>
      <c r="C136" s="202" t="s">
        <v>190</v>
      </c>
      <c r="D136" s="202" t="s">
        <v>119</v>
      </c>
      <c r="E136" s="203" t="s">
        <v>191</v>
      </c>
      <c r="F136" s="204" t="s">
        <v>192</v>
      </c>
      <c r="G136" s="205" t="s">
        <v>172</v>
      </c>
      <c r="H136" s="206">
        <v>7.4660000000000002</v>
      </c>
      <c r="I136" s="207"/>
      <c r="J136" s="208">
        <f>ROUND(I136*H136,2)</f>
        <v>0</v>
      </c>
      <c r="K136" s="209"/>
      <c r="L136" s="45"/>
      <c r="M136" s="210" t="s">
        <v>19</v>
      </c>
      <c r="N136" s="211" t="s">
        <v>43</v>
      </c>
      <c r="O136" s="85"/>
      <c r="P136" s="212">
        <f>O136*H136</f>
        <v>0</v>
      </c>
      <c r="Q136" s="212">
        <v>0</v>
      </c>
      <c r="R136" s="212">
        <f>Q136*H136</f>
        <v>0</v>
      </c>
      <c r="S136" s="212">
        <v>0</v>
      </c>
      <c r="T136" s="21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4" t="s">
        <v>123</v>
      </c>
      <c r="AT136" s="214" t="s">
        <v>119</v>
      </c>
      <c r="AU136" s="214" t="s">
        <v>82</v>
      </c>
      <c r="AY136" s="18" t="s">
        <v>117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18" t="s">
        <v>80</v>
      </c>
      <c r="BK136" s="215">
        <f>ROUND(I136*H136,2)</f>
        <v>0</v>
      </c>
      <c r="BL136" s="18" t="s">
        <v>123</v>
      </c>
      <c r="BM136" s="214" t="s">
        <v>193</v>
      </c>
    </row>
    <row r="137" s="15" customFormat="1">
      <c r="A137" s="15"/>
      <c r="B137" s="239"/>
      <c r="C137" s="240"/>
      <c r="D137" s="218" t="s">
        <v>125</v>
      </c>
      <c r="E137" s="241" t="s">
        <v>19</v>
      </c>
      <c r="F137" s="242" t="s">
        <v>194</v>
      </c>
      <c r="G137" s="240"/>
      <c r="H137" s="241" t="s">
        <v>19</v>
      </c>
      <c r="I137" s="243"/>
      <c r="J137" s="240"/>
      <c r="K137" s="240"/>
      <c r="L137" s="244"/>
      <c r="M137" s="245"/>
      <c r="N137" s="246"/>
      <c r="O137" s="246"/>
      <c r="P137" s="246"/>
      <c r="Q137" s="246"/>
      <c r="R137" s="246"/>
      <c r="S137" s="246"/>
      <c r="T137" s="247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48" t="s">
        <v>125</v>
      </c>
      <c r="AU137" s="248" t="s">
        <v>82</v>
      </c>
      <c r="AV137" s="15" t="s">
        <v>80</v>
      </c>
      <c r="AW137" s="15" t="s">
        <v>33</v>
      </c>
      <c r="AX137" s="15" t="s">
        <v>72</v>
      </c>
      <c r="AY137" s="248" t="s">
        <v>117</v>
      </c>
    </row>
    <row r="138" s="13" customFormat="1">
      <c r="A138" s="13"/>
      <c r="B138" s="216"/>
      <c r="C138" s="217"/>
      <c r="D138" s="218" t="s">
        <v>125</v>
      </c>
      <c r="E138" s="219" t="s">
        <v>19</v>
      </c>
      <c r="F138" s="220" t="s">
        <v>195</v>
      </c>
      <c r="G138" s="217"/>
      <c r="H138" s="221">
        <v>7.4660000000000002</v>
      </c>
      <c r="I138" s="222"/>
      <c r="J138" s="217"/>
      <c r="K138" s="217"/>
      <c r="L138" s="223"/>
      <c r="M138" s="224"/>
      <c r="N138" s="225"/>
      <c r="O138" s="225"/>
      <c r="P138" s="225"/>
      <c r="Q138" s="225"/>
      <c r="R138" s="225"/>
      <c r="S138" s="225"/>
      <c r="T138" s="22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27" t="s">
        <v>125</v>
      </c>
      <c r="AU138" s="227" t="s">
        <v>82</v>
      </c>
      <c r="AV138" s="13" t="s">
        <v>82</v>
      </c>
      <c r="AW138" s="13" t="s">
        <v>33</v>
      </c>
      <c r="AX138" s="13" t="s">
        <v>80</v>
      </c>
      <c r="AY138" s="227" t="s">
        <v>117</v>
      </c>
    </row>
    <row r="139" s="2" customFormat="1" ht="62.7" customHeight="1">
      <c r="A139" s="39"/>
      <c r="B139" s="40"/>
      <c r="C139" s="202" t="s">
        <v>196</v>
      </c>
      <c r="D139" s="202" t="s">
        <v>119</v>
      </c>
      <c r="E139" s="203" t="s">
        <v>197</v>
      </c>
      <c r="F139" s="204" t="s">
        <v>198</v>
      </c>
      <c r="G139" s="205" t="s">
        <v>172</v>
      </c>
      <c r="H139" s="206">
        <v>96.322000000000003</v>
      </c>
      <c r="I139" s="207"/>
      <c r="J139" s="208">
        <f>ROUND(I139*H139,2)</f>
        <v>0</v>
      </c>
      <c r="K139" s="209"/>
      <c r="L139" s="45"/>
      <c r="M139" s="210" t="s">
        <v>19</v>
      </c>
      <c r="N139" s="211" t="s">
        <v>43</v>
      </c>
      <c r="O139" s="85"/>
      <c r="P139" s="212">
        <f>O139*H139</f>
        <v>0</v>
      </c>
      <c r="Q139" s="212">
        <v>0</v>
      </c>
      <c r="R139" s="212">
        <f>Q139*H139</f>
        <v>0</v>
      </c>
      <c r="S139" s="212">
        <v>0</v>
      </c>
      <c r="T139" s="21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4" t="s">
        <v>123</v>
      </c>
      <c r="AT139" s="214" t="s">
        <v>119</v>
      </c>
      <c r="AU139" s="214" t="s">
        <v>82</v>
      </c>
      <c r="AY139" s="18" t="s">
        <v>117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18" t="s">
        <v>80</v>
      </c>
      <c r="BK139" s="215">
        <f>ROUND(I139*H139,2)</f>
        <v>0</v>
      </c>
      <c r="BL139" s="18" t="s">
        <v>123</v>
      </c>
      <c r="BM139" s="214" t="s">
        <v>199</v>
      </c>
    </row>
    <row r="140" s="15" customFormat="1">
      <c r="A140" s="15"/>
      <c r="B140" s="239"/>
      <c r="C140" s="240"/>
      <c r="D140" s="218" t="s">
        <v>125</v>
      </c>
      <c r="E140" s="241" t="s">
        <v>19</v>
      </c>
      <c r="F140" s="242" t="s">
        <v>200</v>
      </c>
      <c r="G140" s="240"/>
      <c r="H140" s="241" t="s">
        <v>19</v>
      </c>
      <c r="I140" s="243"/>
      <c r="J140" s="240"/>
      <c r="K140" s="240"/>
      <c r="L140" s="244"/>
      <c r="M140" s="245"/>
      <c r="N140" s="246"/>
      <c r="O140" s="246"/>
      <c r="P140" s="246"/>
      <c r="Q140" s="246"/>
      <c r="R140" s="246"/>
      <c r="S140" s="246"/>
      <c r="T140" s="247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48" t="s">
        <v>125</v>
      </c>
      <c r="AU140" s="248" t="s">
        <v>82</v>
      </c>
      <c r="AV140" s="15" t="s">
        <v>80</v>
      </c>
      <c r="AW140" s="15" t="s">
        <v>33</v>
      </c>
      <c r="AX140" s="15" t="s">
        <v>72</v>
      </c>
      <c r="AY140" s="248" t="s">
        <v>117</v>
      </c>
    </row>
    <row r="141" s="15" customFormat="1">
      <c r="A141" s="15"/>
      <c r="B141" s="239"/>
      <c r="C141" s="240"/>
      <c r="D141" s="218" t="s">
        <v>125</v>
      </c>
      <c r="E141" s="241" t="s">
        <v>19</v>
      </c>
      <c r="F141" s="242" t="s">
        <v>174</v>
      </c>
      <c r="G141" s="240"/>
      <c r="H141" s="241" t="s">
        <v>19</v>
      </c>
      <c r="I141" s="243"/>
      <c r="J141" s="240"/>
      <c r="K141" s="240"/>
      <c r="L141" s="244"/>
      <c r="M141" s="245"/>
      <c r="N141" s="246"/>
      <c r="O141" s="246"/>
      <c r="P141" s="246"/>
      <c r="Q141" s="246"/>
      <c r="R141" s="246"/>
      <c r="S141" s="246"/>
      <c r="T141" s="247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48" t="s">
        <v>125</v>
      </c>
      <c r="AU141" s="248" t="s">
        <v>82</v>
      </c>
      <c r="AV141" s="15" t="s">
        <v>80</v>
      </c>
      <c r="AW141" s="15" t="s">
        <v>33</v>
      </c>
      <c r="AX141" s="15" t="s">
        <v>72</v>
      </c>
      <c r="AY141" s="248" t="s">
        <v>117</v>
      </c>
    </row>
    <row r="142" s="13" customFormat="1">
      <c r="A142" s="13"/>
      <c r="B142" s="216"/>
      <c r="C142" s="217"/>
      <c r="D142" s="218" t="s">
        <v>125</v>
      </c>
      <c r="E142" s="219" t="s">
        <v>19</v>
      </c>
      <c r="F142" s="220" t="s">
        <v>201</v>
      </c>
      <c r="G142" s="217"/>
      <c r="H142" s="221">
        <v>350.45999999999998</v>
      </c>
      <c r="I142" s="222"/>
      <c r="J142" s="217"/>
      <c r="K142" s="217"/>
      <c r="L142" s="223"/>
      <c r="M142" s="224"/>
      <c r="N142" s="225"/>
      <c r="O142" s="225"/>
      <c r="P142" s="225"/>
      <c r="Q142" s="225"/>
      <c r="R142" s="225"/>
      <c r="S142" s="225"/>
      <c r="T142" s="22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27" t="s">
        <v>125</v>
      </c>
      <c r="AU142" s="227" t="s">
        <v>82</v>
      </c>
      <c r="AV142" s="13" t="s">
        <v>82</v>
      </c>
      <c r="AW142" s="13" t="s">
        <v>33</v>
      </c>
      <c r="AX142" s="13" t="s">
        <v>72</v>
      </c>
      <c r="AY142" s="227" t="s">
        <v>117</v>
      </c>
    </row>
    <row r="143" s="15" customFormat="1">
      <c r="A143" s="15"/>
      <c r="B143" s="239"/>
      <c r="C143" s="240"/>
      <c r="D143" s="218" t="s">
        <v>125</v>
      </c>
      <c r="E143" s="241" t="s">
        <v>19</v>
      </c>
      <c r="F143" s="242" t="s">
        <v>202</v>
      </c>
      <c r="G143" s="240"/>
      <c r="H143" s="241" t="s">
        <v>19</v>
      </c>
      <c r="I143" s="243"/>
      <c r="J143" s="240"/>
      <c r="K143" s="240"/>
      <c r="L143" s="244"/>
      <c r="M143" s="245"/>
      <c r="N143" s="246"/>
      <c r="O143" s="246"/>
      <c r="P143" s="246"/>
      <c r="Q143" s="246"/>
      <c r="R143" s="246"/>
      <c r="S143" s="246"/>
      <c r="T143" s="247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48" t="s">
        <v>125</v>
      </c>
      <c r="AU143" s="248" t="s">
        <v>82</v>
      </c>
      <c r="AV143" s="15" t="s">
        <v>80</v>
      </c>
      <c r="AW143" s="15" t="s">
        <v>33</v>
      </c>
      <c r="AX143" s="15" t="s">
        <v>72</v>
      </c>
      <c r="AY143" s="248" t="s">
        <v>117</v>
      </c>
    </row>
    <row r="144" s="13" customFormat="1">
      <c r="A144" s="13"/>
      <c r="B144" s="216"/>
      <c r="C144" s="217"/>
      <c r="D144" s="218" t="s">
        <v>125</v>
      </c>
      <c r="E144" s="219" t="s">
        <v>19</v>
      </c>
      <c r="F144" s="220" t="s">
        <v>177</v>
      </c>
      <c r="G144" s="217"/>
      <c r="H144" s="221">
        <v>8.8000000000000007</v>
      </c>
      <c r="I144" s="222"/>
      <c r="J144" s="217"/>
      <c r="K144" s="217"/>
      <c r="L144" s="223"/>
      <c r="M144" s="224"/>
      <c r="N144" s="225"/>
      <c r="O144" s="225"/>
      <c r="P144" s="225"/>
      <c r="Q144" s="225"/>
      <c r="R144" s="225"/>
      <c r="S144" s="225"/>
      <c r="T144" s="22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27" t="s">
        <v>125</v>
      </c>
      <c r="AU144" s="227" t="s">
        <v>82</v>
      </c>
      <c r="AV144" s="13" t="s">
        <v>82</v>
      </c>
      <c r="AW144" s="13" t="s">
        <v>33</v>
      </c>
      <c r="AX144" s="13" t="s">
        <v>72</v>
      </c>
      <c r="AY144" s="227" t="s">
        <v>117</v>
      </c>
    </row>
    <row r="145" s="13" customFormat="1">
      <c r="A145" s="13"/>
      <c r="B145" s="216"/>
      <c r="C145" s="217"/>
      <c r="D145" s="218" t="s">
        <v>125</v>
      </c>
      <c r="E145" s="219" t="s">
        <v>19</v>
      </c>
      <c r="F145" s="220" t="s">
        <v>178</v>
      </c>
      <c r="G145" s="217"/>
      <c r="H145" s="221">
        <v>4.5199999999999996</v>
      </c>
      <c r="I145" s="222"/>
      <c r="J145" s="217"/>
      <c r="K145" s="217"/>
      <c r="L145" s="223"/>
      <c r="M145" s="224"/>
      <c r="N145" s="225"/>
      <c r="O145" s="225"/>
      <c r="P145" s="225"/>
      <c r="Q145" s="225"/>
      <c r="R145" s="225"/>
      <c r="S145" s="225"/>
      <c r="T145" s="22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27" t="s">
        <v>125</v>
      </c>
      <c r="AU145" s="227" t="s">
        <v>82</v>
      </c>
      <c r="AV145" s="13" t="s">
        <v>82</v>
      </c>
      <c r="AW145" s="13" t="s">
        <v>33</v>
      </c>
      <c r="AX145" s="13" t="s">
        <v>72</v>
      </c>
      <c r="AY145" s="227" t="s">
        <v>117</v>
      </c>
    </row>
    <row r="146" s="16" customFormat="1">
      <c r="A146" s="16"/>
      <c r="B146" s="249"/>
      <c r="C146" s="250"/>
      <c r="D146" s="218" t="s">
        <v>125</v>
      </c>
      <c r="E146" s="251" t="s">
        <v>19</v>
      </c>
      <c r="F146" s="252" t="s">
        <v>179</v>
      </c>
      <c r="G146" s="250"/>
      <c r="H146" s="253">
        <v>363.77999999999997</v>
      </c>
      <c r="I146" s="254"/>
      <c r="J146" s="250"/>
      <c r="K146" s="250"/>
      <c r="L146" s="255"/>
      <c r="M146" s="256"/>
      <c r="N146" s="257"/>
      <c r="O146" s="257"/>
      <c r="P146" s="257"/>
      <c r="Q146" s="257"/>
      <c r="R146" s="257"/>
      <c r="S146" s="257"/>
      <c r="T146" s="258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T146" s="259" t="s">
        <v>125</v>
      </c>
      <c r="AU146" s="259" t="s">
        <v>82</v>
      </c>
      <c r="AV146" s="16" t="s">
        <v>133</v>
      </c>
      <c r="AW146" s="16" t="s">
        <v>33</v>
      </c>
      <c r="AX146" s="16" t="s">
        <v>72</v>
      </c>
      <c r="AY146" s="259" t="s">
        <v>117</v>
      </c>
    </row>
    <row r="147" s="13" customFormat="1">
      <c r="A147" s="13"/>
      <c r="B147" s="216"/>
      <c r="C147" s="217"/>
      <c r="D147" s="218" t="s">
        <v>125</v>
      </c>
      <c r="E147" s="219" t="s">
        <v>19</v>
      </c>
      <c r="F147" s="220" t="s">
        <v>203</v>
      </c>
      <c r="G147" s="217"/>
      <c r="H147" s="221">
        <v>109.134</v>
      </c>
      <c r="I147" s="222"/>
      <c r="J147" s="217"/>
      <c r="K147" s="217"/>
      <c r="L147" s="223"/>
      <c r="M147" s="224"/>
      <c r="N147" s="225"/>
      <c r="O147" s="225"/>
      <c r="P147" s="225"/>
      <c r="Q147" s="225"/>
      <c r="R147" s="225"/>
      <c r="S147" s="225"/>
      <c r="T147" s="22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27" t="s">
        <v>125</v>
      </c>
      <c r="AU147" s="227" t="s">
        <v>82</v>
      </c>
      <c r="AV147" s="13" t="s">
        <v>82</v>
      </c>
      <c r="AW147" s="13" t="s">
        <v>33</v>
      </c>
      <c r="AX147" s="13" t="s">
        <v>72</v>
      </c>
      <c r="AY147" s="227" t="s">
        <v>117</v>
      </c>
    </row>
    <row r="148" s="15" customFormat="1">
      <c r="A148" s="15"/>
      <c r="B148" s="239"/>
      <c r="C148" s="240"/>
      <c r="D148" s="218" t="s">
        <v>125</v>
      </c>
      <c r="E148" s="241" t="s">
        <v>19</v>
      </c>
      <c r="F148" s="242" t="s">
        <v>194</v>
      </c>
      <c r="G148" s="240"/>
      <c r="H148" s="241" t="s">
        <v>19</v>
      </c>
      <c r="I148" s="243"/>
      <c r="J148" s="240"/>
      <c r="K148" s="240"/>
      <c r="L148" s="244"/>
      <c r="M148" s="245"/>
      <c r="N148" s="246"/>
      <c r="O148" s="246"/>
      <c r="P148" s="246"/>
      <c r="Q148" s="246"/>
      <c r="R148" s="246"/>
      <c r="S148" s="246"/>
      <c r="T148" s="247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48" t="s">
        <v>125</v>
      </c>
      <c r="AU148" s="248" t="s">
        <v>82</v>
      </c>
      <c r="AV148" s="15" t="s">
        <v>80</v>
      </c>
      <c r="AW148" s="15" t="s">
        <v>33</v>
      </c>
      <c r="AX148" s="15" t="s">
        <v>72</v>
      </c>
      <c r="AY148" s="248" t="s">
        <v>117</v>
      </c>
    </row>
    <row r="149" s="13" customFormat="1">
      <c r="A149" s="13"/>
      <c r="B149" s="216"/>
      <c r="C149" s="217"/>
      <c r="D149" s="218" t="s">
        <v>125</v>
      </c>
      <c r="E149" s="219" t="s">
        <v>19</v>
      </c>
      <c r="F149" s="220" t="s">
        <v>204</v>
      </c>
      <c r="G149" s="217"/>
      <c r="H149" s="221">
        <v>10.428000000000001</v>
      </c>
      <c r="I149" s="222"/>
      <c r="J149" s="217"/>
      <c r="K149" s="217"/>
      <c r="L149" s="223"/>
      <c r="M149" s="224"/>
      <c r="N149" s="225"/>
      <c r="O149" s="225"/>
      <c r="P149" s="225"/>
      <c r="Q149" s="225"/>
      <c r="R149" s="225"/>
      <c r="S149" s="225"/>
      <c r="T149" s="22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27" t="s">
        <v>125</v>
      </c>
      <c r="AU149" s="227" t="s">
        <v>82</v>
      </c>
      <c r="AV149" s="13" t="s">
        <v>82</v>
      </c>
      <c r="AW149" s="13" t="s">
        <v>33</v>
      </c>
      <c r="AX149" s="13" t="s">
        <v>72</v>
      </c>
      <c r="AY149" s="227" t="s">
        <v>117</v>
      </c>
    </row>
    <row r="150" s="15" customFormat="1">
      <c r="A150" s="15"/>
      <c r="B150" s="239"/>
      <c r="C150" s="240"/>
      <c r="D150" s="218" t="s">
        <v>125</v>
      </c>
      <c r="E150" s="241" t="s">
        <v>19</v>
      </c>
      <c r="F150" s="242" t="s">
        <v>205</v>
      </c>
      <c r="G150" s="240"/>
      <c r="H150" s="241" t="s">
        <v>19</v>
      </c>
      <c r="I150" s="243"/>
      <c r="J150" s="240"/>
      <c r="K150" s="240"/>
      <c r="L150" s="244"/>
      <c r="M150" s="245"/>
      <c r="N150" s="246"/>
      <c r="O150" s="246"/>
      <c r="P150" s="246"/>
      <c r="Q150" s="246"/>
      <c r="R150" s="246"/>
      <c r="S150" s="246"/>
      <c r="T150" s="247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48" t="s">
        <v>125</v>
      </c>
      <c r="AU150" s="248" t="s">
        <v>82</v>
      </c>
      <c r="AV150" s="15" t="s">
        <v>80</v>
      </c>
      <c r="AW150" s="15" t="s">
        <v>33</v>
      </c>
      <c r="AX150" s="15" t="s">
        <v>72</v>
      </c>
      <c r="AY150" s="248" t="s">
        <v>117</v>
      </c>
    </row>
    <row r="151" s="13" customFormat="1">
      <c r="A151" s="13"/>
      <c r="B151" s="216"/>
      <c r="C151" s="217"/>
      <c r="D151" s="218" t="s">
        <v>125</v>
      </c>
      <c r="E151" s="219" t="s">
        <v>19</v>
      </c>
      <c r="F151" s="220" t="s">
        <v>206</v>
      </c>
      <c r="G151" s="217"/>
      <c r="H151" s="221">
        <v>-23.239999999999998</v>
      </c>
      <c r="I151" s="222"/>
      <c r="J151" s="217"/>
      <c r="K151" s="217"/>
      <c r="L151" s="223"/>
      <c r="M151" s="224"/>
      <c r="N151" s="225"/>
      <c r="O151" s="225"/>
      <c r="P151" s="225"/>
      <c r="Q151" s="225"/>
      <c r="R151" s="225"/>
      <c r="S151" s="225"/>
      <c r="T151" s="22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27" t="s">
        <v>125</v>
      </c>
      <c r="AU151" s="227" t="s">
        <v>82</v>
      </c>
      <c r="AV151" s="13" t="s">
        <v>82</v>
      </c>
      <c r="AW151" s="13" t="s">
        <v>33</v>
      </c>
      <c r="AX151" s="13" t="s">
        <v>72</v>
      </c>
      <c r="AY151" s="227" t="s">
        <v>117</v>
      </c>
    </row>
    <row r="152" s="16" customFormat="1">
      <c r="A152" s="16"/>
      <c r="B152" s="249"/>
      <c r="C152" s="250"/>
      <c r="D152" s="218" t="s">
        <v>125</v>
      </c>
      <c r="E152" s="251" t="s">
        <v>19</v>
      </c>
      <c r="F152" s="252" t="s">
        <v>179</v>
      </c>
      <c r="G152" s="250"/>
      <c r="H152" s="253">
        <v>96.322000000000003</v>
      </c>
      <c r="I152" s="254"/>
      <c r="J152" s="250"/>
      <c r="K152" s="250"/>
      <c r="L152" s="255"/>
      <c r="M152" s="256"/>
      <c r="N152" s="257"/>
      <c r="O152" s="257"/>
      <c r="P152" s="257"/>
      <c r="Q152" s="257"/>
      <c r="R152" s="257"/>
      <c r="S152" s="257"/>
      <c r="T152" s="258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T152" s="259" t="s">
        <v>125</v>
      </c>
      <c r="AU152" s="259" t="s">
        <v>82</v>
      </c>
      <c r="AV152" s="16" t="s">
        <v>133</v>
      </c>
      <c r="AW152" s="16" t="s">
        <v>33</v>
      </c>
      <c r="AX152" s="16" t="s">
        <v>80</v>
      </c>
      <c r="AY152" s="259" t="s">
        <v>117</v>
      </c>
    </row>
    <row r="153" s="2" customFormat="1" ht="37.8" customHeight="1">
      <c r="A153" s="39"/>
      <c r="B153" s="40"/>
      <c r="C153" s="202" t="s">
        <v>207</v>
      </c>
      <c r="D153" s="202" t="s">
        <v>119</v>
      </c>
      <c r="E153" s="203" t="s">
        <v>208</v>
      </c>
      <c r="F153" s="204" t="s">
        <v>209</v>
      </c>
      <c r="G153" s="205" t="s">
        <v>210</v>
      </c>
      <c r="H153" s="206">
        <v>168.58099999999999</v>
      </c>
      <c r="I153" s="207"/>
      <c r="J153" s="208">
        <f>ROUND(I153*H153,2)</f>
        <v>0</v>
      </c>
      <c r="K153" s="209"/>
      <c r="L153" s="45"/>
      <c r="M153" s="210" t="s">
        <v>19</v>
      </c>
      <c r="N153" s="211" t="s">
        <v>43</v>
      </c>
      <c r="O153" s="85"/>
      <c r="P153" s="212">
        <f>O153*H153</f>
        <v>0</v>
      </c>
      <c r="Q153" s="212">
        <v>0</v>
      </c>
      <c r="R153" s="212">
        <f>Q153*H153</f>
        <v>0</v>
      </c>
      <c r="S153" s="212">
        <v>0</v>
      </c>
      <c r="T153" s="21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4" t="s">
        <v>123</v>
      </c>
      <c r="AT153" s="214" t="s">
        <v>119</v>
      </c>
      <c r="AU153" s="214" t="s">
        <v>82</v>
      </c>
      <c r="AY153" s="18" t="s">
        <v>117</v>
      </c>
      <c r="BE153" s="215">
        <f>IF(N153="základní",J153,0)</f>
        <v>0</v>
      </c>
      <c r="BF153" s="215">
        <f>IF(N153="snížená",J153,0)</f>
        <v>0</v>
      </c>
      <c r="BG153" s="215">
        <f>IF(N153="zákl. přenesená",J153,0)</f>
        <v>0</v>
      </c>
      <c r="BH153" s="215">
        <f>IF(N153="sníž. přenesená",J153,0)</f>
        <v>0</v>
      </c>
      <c r="BI153" s="215">
        <f>IF(N153="nulová",J153,0)</f>
        <v>0</v>
      </c>
      <c r="BJ153" s="18" t="s">
        <v>80</v>
      </c>
      <c r="BK153" s="215">
        <f>ROUND(I153*H153,2)</f>
        <v>0</v>
      </c>
      <c r="BL153" s="18" t="s">
        <v>123</v>
      </c>
      <c r="BM153" s="214" t="s">
        <v>211</v>
      </c>
    </row>
    <row r="154" s="13" customFormat="1">
      <c r="A154" s="13"/>
      <c r="B154" s="216"/>
      <c r="C154" s="217"/>
      <c r="D154" s="218" t="s">
        <v>125</v>
      </c>
      <c r="E154" s="219" t="s">
        <v>19</v>
      </c>
      <c r="F154" s="220" t="s">
        <v>212</v>
      </c>
      <c r="G154" s="217"/>
      <c r="H154" s="221">
        <v>168.58099999999999</v>
      </c>
      <c r="I154" s="222"/>
      <c r="J154" s="217"/>
      <c r="K154" s="217"/>
      <c r="L154" s="223"/>
      <c r="M154" s="224"/>
      <c r="N154" s="225"/>
      <c r="O154" s="225"/>
      <c r="P154" s="225"/>
      <c r="Q154" s="225"/>
      <c r="R154" s="225"/>
      <c r="S154" s="225"/>
      <c r="T154" s="22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27" t="s">
        <v>125</v>
      </c>
      <c r="AU154" s="227" t="s">
        <v>82</v>
      </c>
      <c r="AV154" s="13" t="s">
        <v>82</v>
      </c>
      <c r="AW154" s="13" t="s">
        <v>33</v>
      </c>
      <c r="AX154" s="13" t="s">
        <v>80</v>
      </c>
      <c r="AY154" s="227" t="s">
        <v>117</v>
      </c>
    </row>
    <row r="155" s="2" customFormat="1" ht="37.8" customHeight="1">
      <c r="A155" s="39"/>
      <c r="B155" s="40"/>
      <c r="C155" s="202" t="s">
        <v>8</v>
      </c>
      <c r="D155" s="202" t="s">
        <v>119</v>
      </c>
      <c r="E155" s="203" t="s">
        <v>213</v>
      </c>
      <c r="F155" s="204" t="s">
        <v>214</v>
      </c>
      <c r="G155" s="205" t="s">
        <v>172</v>
      </c>
      <c r="H155" s="206">
        <v>23.239999999999998</v>
      </c>
      <c r="I155" s="207"/>
      <c r="J155" s="208">
        <f>ROUND(I155*H155,2)</f>
        <v>0</v>
      </c>
      <c r="K155" s="209"/>
      <c r="L155" s="45"/>
      <c r="M155" s="210" t="s">
        <v>19</v>
      </c>
      <c r="N155" s="211" t="s">
        <v>43</v>
      </c>
      <c r="O155" s="85"/>
      <c r="P155" s="212">
        <f>O155*H155</f>
        <v>0</v>
      </c>
      <c r="Q155" s="212">
        <v>0</v>
      </c>
      <c r="R155" s="212">
        <f>Q155*H155</f>
        <v>0</v>
      </c>
      <c r="S155" s="212">
        <v>0</v>
      </c>
      <c r="T155" s="21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4" t="s">
        <v>123</v>
      </c>
      <c r="AT155" s="214" t="s">
        <v>119</v>
      </c>
      <c r="AU155" s="214" t="s">
        <v>82</v>
      </c>
      <c r="AY155" s="18" t="s">
        <v>117</v>
      </c>
      <c r="BE155" s="215">
        <f>IF(N155="základní",J155,0)</f>
        <v>0</v>
      </c>
      <c r="BF155" s="215">
        <f>IF(N155="snížená",J155,0)</f>
        <v>0</v>
      </c>
      <c r="BG155" s="215">
        <f>IF(N155="zákl. přenesená",J155,0)</f>
        <v>0</v>
      </c>
      <c r="BH155" s="215">
        <f>IF(N155="sníž. přenesená",J155,0)</f>
        <v>0</v>
      </c>
      <c r="BI155" s="215">
        <f>IF(N155="nulová",J155,0)</f>
        <v>0</v>
      </c>
      <c r="BJ155" s="18" t="s">
        <v>80</v>
      </c>
      <c r="BK155" s="215">
        <f>ROUND(I155*H155,2)</f>
        <v>0</v>
      </c>
      <c r="BL155" s="18" t="s">
        <v>123</v>
      </c>
      <c r="BM155" s="214" t="s">
        <v>215</v>
      </c>
    </row>
    <row r="156" s="15" customFormat="1">
      <c r="A156" s="15"/>
      <c r="B156" s="239"/>
      <c r="C156" s="240"/>
      <c r="D156" s="218" t="s">
        <v>125</v>
      </c>
      <c r="E156" s="241" t="s">
        <v>19</v>
      </c>
      <c r="F156" s="242" t="s">
        <v>216</v>
      </c>
      <c r="G156" s="240"/>
      <c r="H156" s="241" t="s">
        <v>19</v>
      </c>
      <c r="I156" s="243"/>
      <c r="J156" s="240"/>
      <c r="K156" s="240"/>
      <c r="L156" s="244"/>
      <c r="M156" s="245"/>
      <c r="N156" s="246"/>
      <c r="O156" s="246"/>
      <c r="P156" s="246"/>
      <c r="Q156" s="246"/>
      <c r="R156" s="246"/>
      <c r="S156" s="246"/>
      <c r="T156" s="247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48" t="s">
        <v>125</v>
      </c>
      <c r="AU156" s="248" t="s">
        <v>82</v>
      </c>
      <c r="AV156" s="15" t="s">
        <v>80</v>
      </c>
      <c r="AW156" s="15" t="s">
        <v>33</v>
      </c>
      <c r="AX156" s="15" t="s">
        <v>72</v>
      </c>
      <c r="AY156" s="248" t="s">
        <v>117</v>
      </c>
    </row>
    <row r="157" s="13" customFormat="1">
      <c r="A157" s="13"/>
      <c r="B157" s="216"/>
      <c r="C157" s="217"/>
      <c r="D157" s="218" t="s">
        <v>125</v>
      </c>
      <c r="E157" s="219" t="s">
        <v>19</v>
      </c>
      <c r="F157" s="220" t="s">
        <v>217</v>
      </c>
      <c r="G157" s="217"/>
      <c r="H157" s="221">
        <v>15.773999999999999</v>
      </c>
      <c r="I157" s="222"/>
      <c r="J157" s="217"/>
      <c r="K157" s="217"/>
      <c r="L157" s="223"/>
      <c r="M157" s="224"/>
      <c r="N157" s="225"/>
      <c r="O157" s="225"/>
      <c r="P157" s="225"/>
      <c r="Q157" s="225"/>
      <c r="R157" s="225"/>
      <c r="S157" s="225"/>
      <c r="T157" s="22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27" t="s">
        <v>125</v>
      </c>
      <c r="AU157" s="227" t="s">
        <v>82</v>
      </c>
      <c r="AV157" s="13" t="s">
        <v>82</v>
      </c>
      <c r="AW157" s="13" t="s">
        <v>33</v>
      </c>
      <c r="AX157" s="13" t="s">
        <v>72</v>
      </c>
      <c r="AY157" s="227" t="s">
        <v>117</v>
      </c>
    </row>
    <row r="158" s="15" customFormat="1">
      <c r="A158" s="15"/>
      <c r="B158" s="239"/>
      <c r="C158" s="240"/>
      <c r="D158" s="218" t="s">
        <v>125</v>
      </c>
      <c r="E158" s="241" t="s">
        <v>19</v>
      </c>
      <c r="F158" s="242" t="s">
        <v>218</v>
      </c>
      <c r="G158" s="240"/>
      <c r="H158" s="241" t="s">
        <v>19</v>
      </c>
      <c r="I158" s="243"/>
      <c r="J158" s="240"/>
      <c r="K158" s="240"/>
      <c r="L158" s="244"/>
      <c r="M158" s="245"/>
      <c r="N158" s="246"/>
      <c r="O158" s="246"/>
      <c r="P158" s="246"/>
      <c r="Q158" s="246"/>
      <c r="R158" s="246"/>
      <c r="S158" s="246"/>
      <c r="T158" s="247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48" t="s">
        <v>125</v>
      </c>
      <c r="AU158" s="248" t="s">
        <v>82</v>
      </c>
      <c r="AV158" s="15" t="s">
        <v>80</v>
      </c>
      <c r="AW158" s="15" t="s">
        <v>33</v>
      </c>
      <c r="AX158" s="15" t="s">
        <v>72</v>
      </c>
      <c r="AY158" s="248" t="s">
        <v>117</v>
      </c>
    </row>
    <row r="159" s="15" customFormat="1">
      <c r="A159" s="15"/>
      <c r="B159" s="239"/>
      <c r="C159" s="240"/>
      <c r="D159" s="218" t="s">
        <v>125</v>
      </c>
      <c r="E159" s="241" t="s">
        <v>19</v>
      </c>
      <c r="F159" s="242" t="s">
        <v>219</v>
      </c>
      <c r="G159" s="240"/>
      <c r="H159" s="241" t="s">
        <v>19</v>
      </c>
      <c r="I159" s="243"/>
      <c r="J159" s="240"/>
      <c r="K159" s="240"/>
      <c r="L159" s="244"/>
      <c r="M159" s="245"/>
      <c r="N159" s="246"/>
      <c r="O159" s="246"/>
      <c r="P159" s="246"/>
      <c r="Q159" s="246"/>
      <c r="R159" s="246"/>
      <c r="S159" s="246"/>
      <c r="T159" s="247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48" t="s">
        <v>125</v>
      </c>
      <c r="AU159" s="248" t="s">
        <v>82</v>
      </c>
      <c r="AV159" s="15" t="s">
        <v>80</v>
      </c>
      <c r="AW159" s="15" t="s">
        <v>33</v>
      </c>
      <c r="AX159" s="15" t="s">
        <v>72</v>
      </c>
      <c r="AY159" s="248" t="s">
        <v>117</v>
      </c>
    </row>
    <row r="160" s="13" customFormat="1">
      <c r="A160" s="13"/>
      <c r="B160" s="216"/>
      <c r="C160" s="217"/>
      <c r="D160" s="218" t="s">
        <v>125</v>
      </c>
      <c r="E160" s="219" t="s">
        <v>19</v>
      </c>
      <c r="F160" s="220" t="s">
        <v>195</v>
      </c>
      <c r="G160" s="217"/>
      <c r="H160" s="221">
        <v>7.4660000000000002</v>
      </c>
      <c r="I160" s="222"/>
      <c r="J160" s="217"/>
      <c r="K160" s="217"/>
      <c r="L160" s="223"/>
      <c r="M160" s="224"/>
      <c r="N160" s="225"/>
      <c r="O160" s="225"/>
      <c r="P160" s="225"/>
      <c r="Q160" s="225"/>
      <c r="R160" s="225"/>
      <c r="S160" s="225"/>
      <c r="T160" s="22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27" t="s">
        <v>125</v>
      </c>
      <c r="AU160" s="227" t="s">
        <v>82</v>
      </c>
      <c r="AV160" s="13" t="s">
        <v>82</v>
      </c>
      <c r="AW160" s="13" t="s">
        <v>33</v>
      </c>
      <c r="AX160" s="13" t="s">
        <v>72</v>
      </c>
      <c r="AY160" s="227" t="s">
        <v>117</v>
      </c>
    </row>
    <row r="161" s="14" customFormat="1">
      <c r="A161" s="14"/>
      <c r="B161" s="228"/>
      <c r="C161" s="229"/>
      <c r="D161" s="218" t="s">
        <v>125</v>
      </c>
      <c r="E161" s="230" t="s">
        <v>19</v>
      </c>
      <c r="F161" s="231" t="s">
        <v>128</v>
      </c>
      <c r="G161" s="229"/>
      <c r="H161" s="232">
        <v>23.239999999999998</v>
      </c>
      <c r="I161" s="233"/>
      <c r="J161" s="229"/>
      <c r="K161" s="229"/>
      <c r="L161" s="234"/>
      <c r="M161" s="235"/>
      <c r="N161" s="236"/>
      <c r="O161" s="236"/>
      <c r="P161" s="236"/>
      <c r="Q161" s="236"/>
      <c r="R161" s="236"/>
      <c r="S161" s="236"/>
      <c r="T161" s="237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38" t="s">
        <v>125</v>
      </c>
      <c r="AU161" s="238" t="s">
        <v>82</v>
      </c>
      <c r="AV161" s="14" t="s">
        <v>123</v>
      </c>
      <c r="AW161" s="14" t="s">
        <v>33</v>
      </c>
      <c r="AX161" s="14" t="s">
        <v>80</v>
      </c>
      <c r="AY161" s="238" t="s">
        <v>117</v>
      </c>
    </row>
    <row r="162" s="2" customFormat="1" ht="24.15" customHeight="1">
      <c r="A162" s="39"/>
      <c r="B162" s="40"/>
      <c r="C162" s="202" t="s">
        <v>220</v>
      </c>
      <c r="D162" s="202" t="s">
        <v>119</v>
      </c>
      <c r="E162" s="203" t="s">
        <v>221</v>
      </c>
      <c r="F162" s="204" t="s">
        <v>222</v>
      </c>
      <c r="G162" s="205" t="s">
        <v>122</v>
      </c>
      <c r="H162" s="206">
        <v>363.77999999999997</v>
      </c>
      <c r="I162" s="207"/>
      <c r="J162" s="208">
        <f>ROUND(I162*H162,2)</f>
        <v>0</v>
      </c>
      <c r="K162" s="209"/>
      <c r="L162" s="45"/>
      <c r="M162" s="210" t="s">
        <v>19</v>
      </c>
      <c r="N162" s="211" t="s">
        <v>43</v>
      </c>
      <c r="O162" s="85"/>
      <c r="P162" s="212">
        <f>O162*H162</f>
        <v>0</v>
      </c>
      <c r="Q162" s="212">
        <v>0</v>
      </c>
      <c r="R162" s="212">
        <f>Q162*H162</f>
        <v>0</v>
      </c>
      <c r="S162" s="212">
        <v>0</v>
      </c>
      <c r="T162" s="21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4" t="s">
        <v>123</v>
      </c>
      <c r="AT162" s="214" t="s">
        <v>119</v>
      </c>
      <c r="AU162" s="214" t="s">
        <v>82</v>
      </c>
      <c r="AY162" s="18" t="s">
        <v>117</v>
      </c>
      <c r="BE162" s="215">
        <f>IF(N162="základní",J162,0)</f>
        <v>0</v>
      </c>
      <c r="BF162" s="215">
        <f>IF(N162="snížená",J162,0)</f>
        <v>0</v>
      </c>
      <c r="BG162" s="215">
        <f>IF(N162="zákl. přenesená",J162,0)</f>
        <v>0</v>
      </c>
      <c r="BH162" s="215">
        <f>IF(N162="sníž. přenesená",J162,0)</f>
        <v>0</v>
      </c>
      <c r="BI162" s="215">
        <f>IF(N162="nulová",J162,0)</f>
        <v>0</v>
      </c>
      <c r="BJ162" s="18" t="s">
        <v>80</v>
      </c>
      <c r="BK162" s="215">
        <f>ROUND(I162*H162,2)</f>
        <v>0</v>
      </c>
      <c r="BL162" s="18" t="s">
        <v>123</v>
      </c>
      <c r="BM162" s="214" t="s">
        <v>223</v>
      </c>
    </row>
    <row r="163" s="15" customFormat="1">
      <c r="A163" s="15"/>
      <c r="B163" s="239"/>
      <c r="C163" s="240"/>
      <c r="D163" s="218" t="s">
        <v>125</v>
      </c>
      <c r="E163" s="241" t="s">
        <v>19</v>
      </c>
      <c r="F163" s="242" t="s">
        <v>174</v>
      </c>
      <c r="G163" s="240"/>
      <c r="H163" s="241" t="s">
        <v>19</v>
      </c>
      <c r="I163" s="243"/>
      <c r="J163" s="240"/>
      <c r="K163" s="240"/>
      <c r="L163" s="244"/>
      <c r="M163" s="245"/>
      <c r="N163" s="246"/>
      <c r="O163" s="246"/>
      <c r="P163" s="246"/>
      <c r="Q163" s="246"/>
      <c r="R163" s="246"/>
      <c r="S163" s="246"/>
      <c r="T163" s="247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48" t="s">
        <v>125</v>
      </c>
      <c r="AU163" s="248" t="s">
        <v>82</v>
      </c>
      <c r="AV163" s="15" t="s">
        <v>80</v>
      </c>
      <c r="AW163" s="15" t="s">
        <v>33</v>
      </c>
      <c r="AX163" s="15" t="s">
        <v>72</v>
      </c>
      <c r="AY163" s="248" t="s">
        <v>117</v>
      </c>
    </row>
    <row r="164" s="13" customFormat="1">
      <c r="A164" s="13"/>
      <c r="B164" s="216"/>
      <c r="C164" s="217"/>
      <c r="D164" s="218" t="s">
        <v>125</v>
      </c>
      <c r="E164" s="219" t="s">
        <v>19</v>
      </c>
      <c r="F164" s="220" t="s">
        <v>224</v>
      </c>
      <c r="G164" s="217"/>
      <c r="H164" s="221">
        <v>350.45999999999998</v>
      </c>
      <c r="I164" s="222"/>
      <c r="J164" s="217"/>
      <c r="K164" s="217"/>
      <c r="L164" s="223"/>
      <c r="M164" s="224"/>
      <c r="N164" s="225"/>
      <c r="O164" s="225"/>
      <c r="P164" s="225"/>
      <c r="Q164" s="225"/>
      <c r="R164" s="225"/>
      <c r="S164" s="225"/>
      <c r="T164" s="22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27" t="s">
        <v>125</v>
      </c>
      <c r="AU164" s="227" t="s">
        <v>82</v>
      </c>
      <c r="AV164" s="13" t="s">
        <v>82</v>
      </c>
      <c r="AW164" s="13" t="s">
        <v>33</v>
      </c>
      <c r="AX164" s="13" t="s">
        <v>72</v>
      </c>
      <c r="AY164" s="227" t="s">
        <v>117</v>
      </c>
    </row>
    <row r="165" s="15" customFormat="1">
      <c r="A165" s="15"/>
      <c r="B165" s="239"/>
      <c r="C165" s="240"/>
      <c r="D165" s="218" t="s">
        <v>125</v>
      </c>
      <c r="E165" s="241" t="s">
        <v>19</v>
      </c>
      <c r="F165" s="242" t="s">
        <v>176</v>
      </c>
      <c r="G165" s="240"/>
      <c r="H165" s="241" t="s">
        <v>19</v>
      </c>
      <c r="I165" s="243"/>
      <c r="J165" s="240"/>
      <c r="K165" s="240"/>
      <c r="L165" s="244"/>
      <c r="M165" s="245"/>
      <c r="N165" s="246"/>
      <c r="O165" s="246"/>
      <c r="P165" s="246"/>
      <c r="Q165" s="246"/>
      <c r="R165" s="246"/>
      <c r="S165" s="246"/>
      <c r="T165" s="247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48" t="s">
        <v>125</v>
      </c>
      <c r="AU165" s="248" t="s">
        <v>82</v>
      </c>
      <c r="AV165" s="15" t="s">
        <v>80</v>
      </c>
      <c r="AW165" s="15" t="s">
        <v>33</v>
      </c>
      <c r="AX165" s="15" t="s">
        <v>72</v>
      </c>
      <c r="AY165" s="248" t="s">
        <v>117</v>
      </c>
    </row>
    <row r="166" s="13" customFormat="1">
      <c r="A166" s="13"/>
      <c r="B166" s="216"/>
      <c r="C166" s="217"/>
      <c r="D166" s="218" t="s">
        <v>125</v>
      </c>
      <c r="E166" s="219" t="s">
        <v>19</v>
      </c>
      <c r="F166" s="220" t="s">
        <v>177</v>
      </c>
      <c r="G166" s="217"/>
      <c r="H166" s="221">
        <v>8.8000000000000007</v>
      </c>
      <c r="I166" s="222"/>
      <c r="J166" s="217"/>
      <c r="K166" s="217"/>
      <c r="L166" s="223"/>
      <c r="M166" s="224"/>
      <c r="N166" s="225"/>
      <c r="O166" s="225"/>
      <c r="P166" s="225"/>
      <c r="Q166" s="225"/>
      <c r="R166" s="225"/>
      <c r="S166" s="225"/>
      <c r="T166" s="22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27" t="s">
        <v>125</v>
      </c>
      <c r="AU166" s="227" t="s">
        <v>82</v>
      </c>
      <c r="AV166" s="13" t="s">
        <v>82</v>
      </c>
      <c r="AW166" s="13" t="s">
        <v>33</v>
      </c>
      <c r="AX166" s="13" t="s">
        <v>72</v>
      </c>
      <c r="AY166" s="227" t="s">
        <v>117</v>
      </c>
    </row>
    <row r="167" s="13" customFormat="1">
      <c r="A167" s="13"/>
      <c r="B167" s="216"/>
      <c r="C167" s="217"/>
      <c r="D167" s="218" t="s">
        <v>125</v>
      </c>
      <c r="E167" s="219" t="s">
        <v>19</v>
      </c>
      <c r="F167" s="220" t="s">
        <v>178</v>
      </c>
      <c r="G167" s="217"/>
      <c r="H167" s="221">
        <v>4.5199999999999996</v>
      </c>
      <c r="I167" s="222"/>
      <c r="J167" s="217"/>
      <c r="K167" s="217"/>
      <c r="L167" s="223"/>
      <c r="M167" s="224"/>
      <c r="N167" s="225"/>
      <c r="O167" s="225"/>
      <c r="P167" s="225"/>
      <c r="Q167" s="225"/>
      <c r="R167" s="225"/>
      <c r="S167" s="225"/>
      <c r="T167" s="22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27" t="s">
        <v>125</v>
      </c>
      <c r="AU167" s="227" t="s">
        <v>82</v>
      </c>
      <c r="AV167" s="13" t="s">
        <v>82</v>
      </c>
      <c r="AW167" s="13" t="s">
        <v>33</v>
      </c>
      <c r="AX167" s="13" t="s">
        <v>72</v>
      </c>
      <c r="AY167" s="227" t="s">
        <v>117</v>
      </c>
    </row>
    <row r="168" s="14" customFormat="1">
      <c r="A168" s="14"/>
      <c r="B168" s="228"/>
      <c r="C168" s="229"/>
      <c r="D168" s="218" t="s">
        <v>125</v>
      </c>
      <c r="E168" s="230" t="s">
        <v>19</v>
      </c>
      <c r="F168" s="231" t="s">
        <v>128</v>
      </c>
      <c r="G168" s="229"/>
      <c r="H168" s="232">
        <v>363.77999999999997</v>
      </c>
      <c r="I168" s="233"/>
      <c r="J168" s="229"/>
      <c r="K168" s="229"/>
      <c r="L168" s="234"/>
      <c r="M168" s="235"/>
      <c r="N168" s="236"/>
      <c r="O168" s="236"/>
      <c r="P168" s="236"/>
      <c r="Q168" s="236"/>
      <c r="R168" s="236"/>
      <c r="S168" s="236"/>
      <c r="T168" s="237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38" t="s">
        <v>125</v>
      </c>
      <c r="AU168" s="238" t="s">
        <v>82</v>
      </c>
      <c r="AV168" s="14" t="s">
        <v>123</v>
      </c>
      <c r="AW168" s="14" t="s">
        <v>33</v>
      </c>
      <c r="AX168" s="14" t="s">
        <v>80</v>
      </c>
      <c r="AY168" s="238" t="s">
        <v>117</v>
      </c>
    </row>
    <row r="169" s="12" customFormat="1" ht="22.8" customHeight="1">
      <c r="A169" s="12"/>
      <c r="B169" s="186"/>
      <c r="C169" s="187"/>
      <c r="D169" s="188" t="s">
        <v>71</v>
      </c>
      <c r="E169" s="200" t="s">
        <v>133</v>
      </c>
      <c r="F169" s="200" t="s">
        <v>225</v>
      </c>
      <c r="G169" s="187"/>
      <c r="H169" s="187"/>
      <c r="I169" s="190"/>
      <c r="J169" s="201">
        <f>BK169</f>
        <v>0</v>
      </c>
      <c r="K169" s="187"/>
      <c r="L169" s="192"/>
      <c r="M169" s="193"/>
      <c r="N169" s="194"/>
      <c r="O169" s="194"/>
      <c r="P169" s="195">
        <f>SUM(P170:P172)</f>
        <v>0</v>
      </c>
      <c r="Q169" s="194"/>
      <c r="R169" s="195">
        <f>SUM(R170:R172)</f>
        <v>0.019196999999999999</v>
      </c>
      <c r="S169" s="194"/>
      <c r="T169" s="196">
        <f>SUM(T170:T172)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97" t="s">
        <v>80</v>
      </c>
      <c r="AT169" s="198" t="s">
        <v>71</v>
      </c>
      <c r="AU169" s="198" t="s">
        <v>80</v>
      </c>
      <c r="AY169" s="197" t="s">
        <v>117</v>
      </c>
      <c r="BK169" s="199">
        <f>SUM(BK170:BK172)</f>
        <v>0</v>
      </c>
    </row>
    <row r="170" s="2" customFormat="1" ht="24.15" customHeight="1">
      <c r="A170" s="39"/>
      <c r="B170" s="40"/>
      <c r="C170" s="202" t="s">
        <v>226</v>
      </c>
      <c r="D170" s="202" t="s">
        <v>119</v>
      </c>
      <c r="E170" s="203" t="s">
        <v>227</v>
      </c>
      <c r="F170" s="204" t="s">
        <v>228</v>
      </c>
      <c r="G170" s="205" t="s">
        <v>155</v>
      </c>
      <c r="H170" s="206">
        <v>23.699999999999999</v>
      </c>
      <c r="I170" s="207"/>
      <c r="J170" s="208">
        <f>ROUND(I170*H170,2)</f>
        <v>0</v>
      </c>
      <c r="K170" s="209"/>
      <c r="L170" s="45"/>
      <c r="M170" s="210" t="s">
        <v>19</v>
      </c>
      <c r="N170" s="211" t="s">
        <v>43</v>
      </c>
      <c r="O170" s="85"/>
      <c r="P170" s="212">
        <f>O170*H170</f>
        <v>0</v>
      </c>
      <c r="Q170" s="212">
        <v>0.00080999999999999996</v>
      </c>
      <c r="R170" s="212">
        <f>Q170*H170</f>
        <v>0.019196999999999999</v>
      </c>
      <c r="S170" s="212">
        <v>0</v>
      </c>
      <c r="T170" s="21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4" t="s">
        <v>123</v>
      </c>
      <c r="AT170" s="214" t="s">
        <v>119</v>
      </c>
      <c r="AU170" s="214" t="s">
        <v>82</v>
      </c>
      <c r="AY170" s="18" t="s">
        <v>117</v>
      </c>
      <c r="BE170" s="215">
        <f>IF(N170="základní",J170,0)</f>
        <v>0</v>
      </c>
      <c r="BF170" s="215">
        <f>IF(N170="snížená",J170,0)</f>
        <v>0</v>
      </c>
      <c r="BG170" s="215">
        <f>IF(N170="zákl. přenesená",J170,0)</f>
        <v>0</v>
      </c>
      <c r="BH170" s="215">
        <f>IF(N170="sníž. přenesená",J170,0)</f>
        <v>0</v>
      </c>
      <c r="BI170" s="215">
        <f>IF(N170="nulová",J170,0)</f>
        <v>0</v>
      </c>
      <c r="BJ170" s="18" t="s">
        <v>80</v>
      </c>
      <c r="BK170" s="215">
        <f>ROUND(I170*H170,2)</f>
        <v>0</v>
      </c>
      <c r="BL170" s="18" t="s">
        <v>123</v>
      </c>
      <c r="BM170" s="214" t="s">
        <v>229</v>
      </c>
    </row>
    <row r="171" s="15" customFormat="1">
      <c r="A171" s="15"/>
      <c r="B171" s="239"/>
      <c r="C171" s="240"/>
      <c r="D171" s="218" t="s">
        <v>125</v>
      </c>
      <c r="E171" s="241" t="s">
        <v>19</v>
      </c>
      <c r="F171" s="242" t="s">
        <v>219</v>
      </c>
      <c r="G171" s="240"/>
      <c r="H171" s="241" t="s">
        <v>19</v>
      </c>
      <c r="I171" s="243"/>
      <c r="J171" s="240"/>
      <c r="K171" s="240"/>
      <c r="L171" s="244"/>
      <c r="M171" s="245"/>
      <c r="N171" s="246"/>
      <c r="O171" s="246"/>
      <c r="P171" s="246"/>
      <c r="Q171" s="246"/>
      <c r="R171" s="246"/>
      <c r="S171" s="246"/>
      <c r="T171" s="247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48" t="s">
        <v>125</v>
      </c>
      <c r="AU171" s="248" t="s">
        <v>82</v>
      </c>
      <c r="AV171" s="15" t="s">
        <v>80</v>
      </c>
      <c r="AW171" s="15" t="s">
        <v>33</v>
      </c>
      <c r="AX171" s="15" t="s">
        <v>72</v>
      </c>
      <c r="AY171" s="248" t="s">
        <v>117</v>
      </c>
    </row>
    <row r="172" s="13" customFormat="1">
      <c r="A172" s="13"/>
      <c r="B172" s="216"/>
      <c r="C172" s="217"/>
      <c r="D172" s="218" t="s">
        <v>125</v>
      </c>
      <c r="E172" s="219" t="s">
        <v>19</v>
      </c>
      <c r="F172" s="220" t="s">
        <v>230</v>
      </c>
      <c r="G172" s="217"/>
      <c r="H172" s="221">
        <v>23.699999999999999</v>
      </c>
      <c r="I172" s="222"/>
      <c r="J172" s="217"/>
      <c r="K172" s="217"/>
      <c r="L172" s="223"/>
      <c r="M172" s="224"/>
      <c r="N172" s="225"/>
      <c r="O172" s="225"/>
      <c r="P172" s="225"/>
      <c r="Q172" s="225"/>
      <c r="R172" s="225"/>
      <c r="S172" s="225"/>
      <c r="T172" s="22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27" t="s">
        <v>125</v>
      </c>
      <c r="AU172" s="227" t="s">
        <v>82</v>
      </c>
      <c r="AV172" s="13" t="s">
        <v>82</v>
      </c>
      <c r="AW172" s="13" t="s">
        <v>33</v>
      </c>
      <c r="AX172" s="13" t="s">
        <v>80</v>
      </c>
      <c r="AY172" s="227" t="s">
        <v>117</v>
      </c>
    </row>
    <row r="173" s="12" customFormat="1" ht="22.8" customHeight="1">
      <c r="A173" s="12"/>
      <c r="B173" s="186"/>
      <c r="C173" s="187"/>
      <c r="D173" s="188" t="s">
        <v>71</v>
      </c>
      <c r="E173" s="200" t="s">
        <v>123</v>
      </c>
      <c r="F173" s="200" t="s">
        <v>231</v>
      </c>
      <c r="G173" s="187"/>
      <c r="H173" s="187"/>
      <c r="I173" s="190"/>
      <c r="J173" s="201">
        <f>BK173</f>
        <v>0</v>
      </c>
      <c r="K173" s="187"/>
      <c r="L173" s="192"/>
      <c r="M173" s="193"/>
      <c r="N173" s="194"/>
      <c r="O173" s="194"/>
      <c r="P173" s="195">
        <f>SUM(P174:P175)</f>
        <v>0</v>
      </c>
      <c r="Q173" s="194"/>
      <c r="R173" s="195">
        <f>SUM(R174:R175)</f>
        <v>0.50795000000000001</v>
      </c>
      <c r="S173" s="194"/>
      <c r="T173" s="196">
        <f>SUM(T174:T175)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197" t="s">
        <v>80</v>
      </c>
      <c r="AT173" s="198" t="s">
        <v>71</v>
      </c>
      <c r="AU173" s="198" t="s">
        <v>80</v>
      </c>
      <c r="AY173" s="197" t="s">
        <v>117</v>
      </c>
      <c r="BK173" s="199">
        <f>SUM(BK174:BK175)</f>
        <v>0</v>
      </c>
    </row>
    <row r="174" s="2" customFormat="1" ht="49.05" customHeight="1">
      <c r="A174" s="39"/>
      <c r="B174" s="40"/>
      <c r="C174" s="202" t="s">
        <v>232</v>
      </c>
      <c r="D174" s="202" t="s">
        <v>119</v>
      </c>
      <c r="E174" s="203" t="s">
        <v>233</v>
      </c>
      <c r="F174" s="204" t="s">
        <v>234</v>
      </c>
      <c r="G174" s="205" t="s">
        <v>235</v>
      </c>
      <c r="H174" s="206">
        <v>5</v>
      </c>
      <c r="I174" s="207"/>
      <c r="J174" s="208">
        <f>ROUND(I174*H174,2)</f>
        <v>0</v>
      </c>
      <c r="K174" s="209"/>
      <c r="L174" s="45"/>
      <c r="M174" s="210" t="s">
        <v>19</v>
      </c>
      <c r="N174" s="211" t="s">
        <v>43</v>
      </c>
      <c r="O174" s="85"/>
      <c r="P174" s="212">
        <f>O174*H174</f>
        <v>0</v>
      </c>
      <c r="Q174" s="212">
        <v>0.0045900000000000003</v>
      </c>
      <c r="R174" s="212">
        <f>Q174*H174</f>
        <v>0.022950000000000002</v>
      </c>
      <c r="S174" s="212">
        <v>0</v>
      </c>
      <c r="T174" s="21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4" t="s">
        <v>123</v>
      </c>
      <c r="AT174" s="214" t="s">
        <v>119</v>
      </c>
      <c r="AU174" s="214" t="s">
        <v>82</v>
      </c>
      <c r="AY174" s="18" t="s">
        <v>117</v>
      </c>
      <c r="BE174" s="215">
        <f>IF(N174="základní",J174,0)</f>
        <v>0</v>
      </c>
      <c r="BF174" s="215">
        <f>IF(N174="snížená",J174,0)</f>
        <v>0</v>
      </c>
      <c r="BG174" s="215">
        <f>IF(N174="zákl. přenesená",J174,0)</f>
        <v>0</v>
      </c>
      <c r="BH174" s="215">
        <f>IF(N174="sníž. přenesená",J174,0)</f>
        <v>0</v>
      </c>
      <c r="BI174" s="215">
        <f>IF(N174="nulová",J174,0)</f>
        <v>0</v>
      </c>
      <c r="BJ174" s="18" t="s">
        <v>80</v>
      </c>
      <c r="BK174" s="215">
        <f>ROUND(I174*H174,2)</f>
        <v>0</v>
      </c>
      <c r="BL174" s="18" t="s">
        <v>123</v>
      </c>
      <c r="BM174" s="214" t="s">
        <v>236</v>
      </c>
    </row>
    <row r="175" s="2" customFormat="1" ht="14.4" customHeight="1">
      <c r="A175" s="39"/>
      <c r="B175" s="40"/>
      <c r="C175" s="260" t="s">
        <v>237</v>
      </c>
      <c r="D175" s="260" t="s">
        <v>238</v>
      </c>
      <c r="E175" s="261" t="s">
        <v>239</v>
      </c>
      <c r="F175" s="262" t="s">
        <v>240</v>
      </c>
      <c r="G175" s="263" t="s">
        <v>235</v>
      </c>
      <c r="H175" s="264">
        <v>5</v>
      </c>
      <c r="I175" s="265"/>
      <c r="J175" s="266">
        <f>ROUND(I175*H175,2)</f>
        <v>0</v>
      </c>
      <c r="K175" s="267"/>
      <c r="L175" s="268"/>
      <c r="M175" s="269" t="s">
        <v>19</v>
      </c>
      <c r="N175" s="270" t="s">
        <v>43</v>
      </c>
      <c r="O175" s="85"/>
      <c r="P175" s="212">
        <f>O175*H175</f>
        <v>0</v>
      </c>
      <c r="Q175" s="212">
        <v>0.097000000000000003</v>
      </c>
      <c r="R175" s="212">
        <f>Q175*H175</f>
        <v>0.48499999999999999</v>
      </c>
      <c r="S175" s="212">
        <v>0</v>
      </c>
      <c r="T175" s="21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4" t="s">
        <v>158</v>
      </c>
      <c r="AT175" s="214" t="s">
        <v>238</v>
      </c>
      <c r="AU175" s="214" t="s">
        <v>82</v>
      </c>
      <c r="AY175" s="18" t="s">
        <v>117</v>
      </c>
      <c r="BE175" s="215">
        <f>IF(N175="základní",J175,0)</f>
        <v>0</v>
      </c>
      <c r="BF175" s="215">
        <f>IF(N175="snížená",J175,0)</f>
        <v>0</v>
      </c>
      <c r="BG175" s="215">
        <f>IF(N175="zákl. přenesená",J175,0)</f>
        <v>0</v>
      </c>
      <c r="BH175" s="215">
        <f>IF(N175="sníž. přenesená",J175,0)</f>
        <v>0</v>
      </c>
      <c r="BI175" s="215">
        <f>IF(N175="nulová",J175,0)</f>
        <v>0</v>
      </c>
      <c r="BJ175" s="18" t="s">
        <v>80</v>
      </c>
      <c r="BK175" s="215">
        <f>ROUND(I175*H175,2)</f>
        <v>0</v>
      </c>
      <c r="BL175" s="18" t="s">
        <v>123</v>
      </c>
      <c r="BM175" s="214" t="s">
        <v>241</v>
      </c>
    </row>
    <row r="176" s="12" customFormat="1" ht="22.8" customHeight="1">
      <c r="A176" s="12"/>
      <c r="B176" s="186"/>
      <c r="C176" s="187"/>
      <c r="D176" s="188" t="s">
        <v>71</v>
      </c>
      <c r="E176" s="200" t="s">
        <v>143</v>
      </c>
      <c r="F176" s="200" t="s">
        <v>242</v>
      </c>
      <c r="G176" s="187"/>
      <c r="H176" s="187"/>
      <c r="I176" s="190"/>
      <c r="J176" s="201">
        <f>BK176</f>
        <v>0</v>
      </c>
      <c r="K176" s="187"/>
      <c r="L176" s="192"/>
      <c r="M176" s="193"/>
      <c r="N176" s="194"/>
      <c r="O176" s="194"/>
      <c r="P176" s="195">
        <f>SUM(P177:P200)</f>
        <v>0</v>
      </c>
      <c r="Q176" s="194"/>
      <c r="R176" s="195">
        <f>SUM(R177:R200)</f>
        <v>72.940766000000011</v>
      </c>
      <c r="S176" s="194"/>
      <c r="T176" s="196">
        <f>SUM(T177:T200)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197" t="s">
        <v>80</v>
      </c>
      <c r="AT176" s="198" t="s">
        <v>71</v>
      </c>
      <c r="AU176" s="198" t="s">
        <v>80</v>
      </c>
      <c r="AY176" s="197" t="s">
        <v>117</v>
      </c>
      <c r="BK176" s="199">
        <f>SUM(BK177:BK200)</f>
        <v>0</v>
      </c>
    </row>
    <row r="177" s="2" customFormat="1" ht="37.8" customHeight="1">
      <c r="A177" s="39"/>
      <c r="B177" s="40"/>
      <c r="C177" s="202" t="s">
        <v>243</v>
      </c>
      <c r="D177" s="202" t="s">
        <v>119</v>
      </c>
      <c r="E177" s="203" t="s">
        <v>244</v>
      </c>
      <c r="F177" s="204" t="s">
        <v>245</v>
      </c>
      <c r="G177" s="205" t="s">
        <v>122</v>
      </c>
      <c r="H177" s="206">
        <v>331.92000000000002</v>
      </c>
      <c r="I177" s="207"/>
      <c r="J177" s="208">
        <f>ROUND(I177*H177,2)</f>
        <v>0</v>
      </c>
      <c r="K177" s="209"/>
      <c r="L177" s="45"/>
      <c r="M177" s="210" t="s">
        <v>19</v>
      </c>
      <c r="N177" s="211" t="s">
        <v>43</v>
      </c>
      <c r="O177" s="85"/>
      <c r="P177" s="212">
        <f>O177*H177</f>
        <v>0</v>
      </c>
      <c r="Q177" s="212">
        <v>0</v>
      </c>
      <c r="R177" s="212">
        <f>Q177*H177</f>
        <v>0</v>
      </c>
      <c r="S177" s="212">
        <v>0</v>
      </c>
      <c r="T177" s="21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4" t="s">
        <v>123</v>
      </c>
      <c r="AT177" s="214" t="s">
        <v>119</v>
      </c>
      <c r="AU177" s="214" t="s">
        <v>82</v>
      </c>
      <c r="AY177" s="18" t="s">
        <v>117</v>
      </c>
      <c r="BE177" s="215">
        <f>IF(N177="základní",J177,0)</f>
        <v>0</v>
      </c>
      <c r="BF177" s="215">
        <f>IF(N177="snížená",J177,0)</f>
        <v>0</v>
      </c>
      <c r="BG177" s="215">
        <f>IF(N177="zákl. přenesená",J177,0)</f>
        <v>0</v>
      </c>
      <c r="BH177" s="215">
        <f>IF(N177="sníž. přenesená",J177,0)</f>
        <v>0</v>
      </c>
      <c r="BI177" s="215">
        <f>IF(N177="nulová",J177,0)</f>
        <v>0</v>
      </c>
      <c r="BJ177" s="18" t="s">
        <v>80</v>
      </c>
      <c r="BK177" s="215">
        <f>ROUND(I177*H177,2)</f>
        <v>0</v>
      </c>
      <c r="BL177" s="18" t="s">
        <v>123</v>
      </c>
      <c r="BM177" s="214" t="s">
        <v>246</v>
      </c>
    </row>
    <row r="178" s="15" customFormat="1">
      <c r="A178" s="15"/>
      <c r="B178" s="239"/>
      <c r="C178" s="240"/>
      <c r="D178" s="218" t="s">
        <v>125</v>
      </c>
      <c r="E178" s="241" t="s">
        <v>19</v>
      </c>
      <c r="F178" s="242" t="s">
        <v>247</v>
      </c>
      <c r="G178" s="240"/>
      <c r="H178" s="241" t="s">
        <v>19</v>
      </c>
      <c r="I178" s="243"/>
      <c r="J178" s="240"/>
      <c r="K178" s="240"/>
      <c r="L178" s="244"/>
      <c r="M178" s="245"/>
      <c r="N178" s="246"/>
      <c r="O178" s="246"/>
      <c r="P178" s="246"/>
      <c r="Q178" s="246"/>
      <c r="R178" s="246"/>
      <c r="S178" s="246"/>
      <c r="T178" s="247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48" t="s">
        <v>125</v>
      </c>
      <c r="AU178" s="248" t="s">
        <v>82</v>
      </c>
      <c r="AV178" s="15" t="s">
        <v>80</v>
      </c>
      <c r="AW178" s="15" t="s">
        <v>33</v>
      </c>
      <c r="AX178" s="15" t="s">
        <v>72</v>
      </c>
      <c r="AY178" s="248" t="s">
        <v>117</v>
      </c>
    </row>
    <row r="179" s="13" customFormat="1">
      <c r="A179" s="13"/>
      <c r="B179" s="216"/>
      <c r="C179" s="217"/>
      <c r="D179" s="218" t="s">
        <v>125</v>
      </c>
      <c r="E179" s="219" t="s">
        <v>19</v>
      </c>
      <c r="F179" s="220" t="s">
        <v>248</v>
      </c>
      <c r="G179" s="217"/>
      <c r="H179" s="221">
        <v>318.60000000000002</v>
      </c>
      <c r="I179" s="222"/>
      <c r="J179" s="217"/>
      <c r="K179" s="217"/>
      <c r="L179" s="223"/>
      <c r="M179" s="224"/>
      <c r="N179" s="225"/>
      <c r="O179" s="225"/>
      <c r="P179" s="225"/>
      <c r="Q179" s="225"/>
      <c r="R179" s="225"/>
      <c r="S179" s="225"/>
      <c r="T179" s="22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27" t="s">
        <v>125</v>
      </c>
      <c r="AU179" s="227" t="s">
        <v>82</v>
      </c>
      <c r="AV179" s="13" t="s">
        <v>82</v>
      </c>
      <c r="AW179" s="13" t="s">
        <v>33</v>
      </c>
      <c r="AX179" s="13" t="s">
        <v>72</v>
      </c>
      <c r="AY179" s="227" t="s">
        <v>117</v>
      </c>
    </row>
    <row r="180" s="15" customFormat="1">
      <c r="A180" s="15"/>
      <c r="B180" s="239"/>
      <c r="C180" s="240"/>
      <c r="D180" s="218" t="s">
        <v>125</v>
      </c>
      <c r="E180" s="241" t="s">
        <v>19</v>
      </c>
      <c r="F180" s="242" t="s">
        <v>176</v>
      </c>
      <c r="G180" s="240"/>
      <c r="H180" s="241" t="s">
        <v>19</v>
      </c>
      <c r="I180" s="243"/>
      <c r="J180" s="240"/>
      <c r="K180" s="240"/>
      <c r="L180" s="244"/>
      <c r="M180" s="245"/>
      <c r="N180" s="246"/>
      <c r="O180" s="246"/>
      <c r="P180" s="246"/>
      <c r="Q180" s="246"/>
      <c r="R180" s="246"/>
      <c r="S180" s="246"/>
      <c r="T180" s="247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48" t="s">
        <v>125</v>
      </c>
      <c r="AU180" s="248" t="s">
        <v>82</v>
      </c>
      <c r="AV180" s="15" t="s">
        <v>80</v>
      </c>
      <c r="AW180" s="15" t="s">
        <v>33</v>
      </c>
      <c r="AX180" s="15" t="s">
        <v>72</v>
      </c>
      <c r="AY180" s="248" t="s">
        <v>117</v>
      </c>
    </row>
    <row r="181" s="13" customFormat="1">
      <c r="A181" s="13"/>
      <c r="B181" s="216"/>
      <c r="C181" s="217"/>
      <c r="D181" s="218" t="s">
        <v>125</v>
      </c>
      <c r="E181" s="219" t="s">
        <v>19</v>
      </c>
      <c r="F181" s="220" t="s">
        <v>177</v>
      </c>
      <c r="G181" s="217"/>
      <c r="H181" s="221">
        <v>8.8000000000000007</v>
      </c>
      <c r="I181" s="222"/>
      <c r="J181" s="217"/>
      <c r="K181" s="217"/>
      <c r="L181" s="223"/>
      <c r="M181" s="224"/>
      <c r="N181" s="225"/>
      <c r="O181" s="225"/>
      <c r="P181" s="225"/>
      <c r="Q181" s="225"/>
      <c r="R181" s="225"/>
      <c r="S181" s="225"/>
      <c r="T181" s="22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27" t="s">
        <v>125</v>
      </c>
      <c r="AU181" s="227" t="s">
        <v>82</v>
      </c>
      <c r="AV181" s="13" t="s">
        <v>82</v>
      </c>
      <c r="AW181" s="13" t="s">
        <v>33</v>
      </c>
      <c r="AX181" s="13" t="s">
        <v>72</v>
      </c>
      <c r="AY181" s="227" t="s">
        <v>117</v>
      </c>
    </row>
    <row r="182" s="13" customFormat="1">
      <c r="A182" s="13"/>
      <c r="B182" s="216"/>
      <c r="C182" s="217"/>
      <c r="D182" s="218" t="s">
        <v>125</v>
      </c>
      <c r="E182" s="219" t="s">
        <v>19</v>
      </c>
      <c r="F182" s="220" t="s">
        <v>178</v>
      </c>
      <c r="G182" s="217"/>
      <c r="H182" s="221">
        <v>4.5199999999999996</v>
      </c>
      <c r="I182" s="222"/>
      <c r="J182" s="217"/>
      <c r="K182" s="217"/>
      <c r="L182" s="223"/>
      <c r="M182" s="224"/>
      <c r="N182" s="225"/>
      <c r="O182" s="225"/>
      <c r="P182" s="225"/>
      <c r="Q182" s="225"/>
      <c r="R182" s="225"/>
      <c r="S182" s="225"/>
      <c r="T182" s="22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27" t="s">
        <v>125</v>
      </c>
      <c r="AU182" s="227" t="s">
        <v>82</v>
      </c>
      <c r="AV182" s="13" t="s">
        <v>82</v>
      </c>
      <c r="AW182" s="13" t="s">
        <v>33</v>
      </c>
      <c r="AX182" s="13" t="s">
        <v>72</v>
      </c>
      <c r="AY182" s="227" t="s">
        <v>117</v>
      </c>
    </row>
    <row r="183" s="14" customFormat="1">
      <c r="A183" s="14"/>
      <c r="B183" s="228"/>
      <c r="C183" s="229"/>
      <c r="D183" s="218" t="s">
        <v>125</v>
      </c>
      <c r="E183" s="230" t="s">
        <v>19</v>
      </c>
      <c r="F183" s="231" t="s">
        <v>128</v>
      </c>
      <c r="G183" s="229"/>
      <c r="H183" s="232">
        <v>331.92000000000002</v>
      </c>
      <c r="I183" s="233"/>
      <c r="J183" s="229"/>
      <c r="K183" s="229"/>
      <c r="L183" s="234"/>
      <c r="M183" s="235"/>
      <c r="N183" s="236"/>
      <c r="O183" s="236"/>
      <c r="P183" s="236"/>
      <c r="Q183" s="236"/>
      <c r="R183" s="236"/>
      <c r="S183" s="236"/>
      <c r="T183" s="237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38" t="s">
        <v>125</v>
      </c>
      <c r="AU183" s="238" t="s">
        <v>82</v>
      </c>
      <c r="AV183" s="14" t="s">
        <v>123</v>
      </c>
      <c r="AW183" s="14" t="s">
        <v>33</v>
      </c>
      <c r="AX183" s="14" t="s">
        <v>80</v>
      </c>
      <c r="AY183" s="238" t="s">
        <v>117</v>
      </c>
    </row>
    <row r="184" s="2" customFormat="1" ht="76.35" customHeight="1">
      <c r="A184" s="39"/>
      <c r="B184" s="40"/>
      <c r="C184" s="202" t="s">
        <v>7</v>
      </c>
      <c r="D184" s="202" t="s">
        <v>119</v>
      </c>
      <c r="E184" s="203" t="s">
        <v>249</v>
      </c>
      <c r="F184" s="204" t="s">
        <v>250</v>
      </c>
      <c r="G184" s="205" t="s">
        <v>122</v>
      </c>
      <c r="H184" s="206">
        <v>318.60000000000002</v>
      </c>
      <c r="I184" s="207"/>
      <c r="J184" s="208">
        <f>ROUND(I184*H184,2)</f>
        <v>0</v>
      </c>
      <c r="K184" s="209"/>
      <c r="L184" s="45"/>
      <c r="M184" s="210" t="s">
        <v>19</v>
      </c>
      <c r="N184" s="211" t="s">
        <v>43</v>
      </c>
      <c r="O184" s="85"/>
      <c r="P184" s="212">
        <f>O184*H184</f>
        <v>0</v>
      </c>
      <c r="Q184" s="212">
        <v>0.084250000000000005</v>
      </c>
      <c r="R184" s="212">
        <f>Q184*H184</f>
        <v>26.842050000000004</v>
      </c>
      <c r="S184" s="212">
        <v>0</v>
      </c>
      <c r="T184" s="21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4" t="s">
        <v>123</v>
      </c>
      <c r="AT184" s="214" t="s">
        <v>119</v>
      </c>
      <c r="AU184" s="214" t="s">
        <v>82</v>
      </c>
      <c r="AY184" s="18" t="s">
        <v>117</v>
      </c>
      <c r="BE184" s="215">
        <f>IF(N184="základní",J184,0)</f>
        <v>0</v>
      </c>
      <c r="BF184" s="215">
        <f>IF(N184="snížená",J184,0)</f>
        <v>0</v>
      </c>
      <c r="BG184" s="215">
        <f>IF(N184="zákl. přenesená",J184,0)</f>
        <v>0</v>
      </c>
      <c r="BH184" s="215">
        <f>IF(N184="sníž. přenesená",J184,0)</f>
        <v>0</v>
      </c>
      <c r="BI184" s="215">
        <f>IF(N184="nulová",J184,0)</f>
        <v>0</v>
      </c>
      <c r="BJ184" s="18" t="s">
        <v>80</v>
      </c>
      <c r="BK184" s="215">
        <f>ROUND(I184*H184,2)</f>
        <v>0</v>
      </c>
      <c r="BL184" s="18" t="s">
        <v>123</v>
      </c>
      <c r="BM184" s="214" t="s">
        <v>251</v>
      </c>
    </row>
    <row r="185" s="15" customFormat="1">
      <c r="A185" s="15"/>
      <c r="B185" s="239"/>
      <c r="C185" s="240"/>
      <c r="D185" s="218" t="s">
        <v>125</v>
      </c>
      <c r="E185" s="241" t="s">
        <v>19</v>
      </c>
      <c r="F185" s="242" t="s">
        <v>247</v>
      </c>
      <c r="G185" s="240"/>
      <c r="H185" s="241" t="s">
        <v>19</v>
      </c>
      <c r="I185" s="243"/>
      <c r="J185" s="240"/>
      <c r="K185" s="240"/>
      <c r="L185" s="244"/>
      <c r="M185" s="245"/>
      <c r="N185" s="246"/>
      <c r="O185" s="246"/>
      <c r="P185" s="246"/>
      <c r="Q185" s="246"/>
      <c r="R185" s="246"/>
      <c r="S185" s="246"/>
      <c r="T185" s="247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48" t="s">
        <v>125</v>
      </c>
      <c r="AU185" s="248" t="s">
        <v>82</v>
      </c>
      <c r="AV185" s="15" t="s">
        <v>80</v>
      </c>
      <c r="AW185" s="15" t="s">
        <v>33</v>
      </c>
      <c r="AX185" s="15" t="s">
        <v>72</v>
      </c>
      <c r="AY185" s="248" t="s">
        <v>117</v>
      </c>
    </row>
    <row r="186" s="13" customFormat="1">
      <c r="A186" s="13"/>
      <c r="B186" s="216"/>
      <c r="C186" s="217"/>
      <c r="D186" s="218" t="s">
        <v>125</v>
      </c>
      <c r="E186" s="219" t="s">
        <v>19</v>
      </c>
      <c r="F186" s="220" t="s">
        <v>248</v>
      </c>
      <c r="G186" s="217"/>
      <c r="H186" s="221">
        <v>318.60000000000002</v>
      </c>
      <c r="I186" s="222"/>
      <c r="J186" s="217"/>
      <c r="K186" s="217"/>
      <c r="L186" s="223"/>
      <c r="M186" s="224"/>
      <c r="N186" s="225"/>
      <c r="O186" s="225"/>
      <c r="P186" s="225"/>
      <c r="Q186" s="225"/>
      <c r="R186" s="225"/>
      <c r="S186" s="225"/>
      <c r="T186" s="22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27" t="s">
        <v>125</v>
      </c>
      <c r="AU186" s="227" t="s">
        <v>82</v>
      </c>
      <c r="AV186" s="13" t="s">
        <v>82</v>
      </c>
      <c r="AW186" s="13" t="s">
        <v>33</v>
      </c>
      <c r="AX186" s="13" t="s">
        <v>80</v>
      </c>
      <c r="AY186" s="227" t="s">
        <v>117</v>
      </c>
    </row>
    <row r="187" s="2" customFormat="1" ht="24.15" customHeight="1">
      <c r="A187" s="39"/>
      <c r="B187" s="40"/>
      <c r="C187" s="260" t="s">
        <v>252</v>
      </c>
      <c r="D187" s="260" t="s">
        <v>238</v>
      </c>
      <c r="E187" s="261" t="s">
        <v>253</v>
      </c>
      <c r="F187" s="262" t="s">
        <v>254</v>
      </c>
      <c r="G187" s="263" t="s">
        <v>122</v>
      </c>
      <c r="H187" s="264">
        <v>324.97199999999998</v>
      </c>
      <c r="I187" s="265"/>
      <c r="J187" s="266">
        <f>ROUND(I187*H187,2)</f>
        <v>0</v>
      </c>
      <c r="K187" s="267"/>
      <c r="L187" s="268"/>
      <c r="M187" s="269" t="s">
        <v>19</v>
      </c>
      <c r="N187" s="270" t="s">
        <v>43</v>
      </c>
      <c r="O187" s="85"/>
      <c r="P187" s="212">
        <f>O187*H187</f>
        <v>0</v>
      </c>
      <c r="Q187" s="212">
        <v>0.13100000000000001</v>
      </c>
      <c r="R187" s="212">
        <f>Q187*H187</f>
        <v>42.571331999999998</v>
      </c>
      <c r="S187" s="212">
        <v>0</v>
      </c>
      <c r="T187" s="21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4" t="s">
        <v>158</v>
      </c>
      <c r="AT187" s="214" t="s">
        <v>238</v>
      </c>
      <c r="AU187" s="214" t="s">
        <v>82</v>
      </c>
      <c r="AY187" s="18" t="s">
        <v>117</v>
      </c>
      <c r="BE187" s="215">
        <f>IF(N187="základní",J187,0)</f>
        <v>0</v>
      </c>
      <c r="BF187" s="215">
        <f>IF(N187="snížená",J187,0)</f>
        <v>0</v>
      </c>
      <c r="BG187" s="215">
        <f>IF(N187="zákl. přenesená",J187,0)</f>
        <v>0</v>
      </c>
      <c r="BH187" s="215">
        <f>IF(N187="sníž. přenesená",J187,0)</f>
        <v>0</v>
      </c>
      <c r="BI187" s="215">
        <f>IF(N187="nulová",J187,0)</f>
        <v>0</v>
      </c>
      <c r="BJ187" s="18" t="s">
        <v>80</v>
      </c>
      <c r="BK187" s="215">
        <f>ROUND(I187*H187,2)</f>
        <v>0</v>
      </c>
      <c r="BL187" s="18" t="s">
        <v>123</v>
      </c>
      <c r="BM187" s="214" t="s">
        <v>255</v>
      </c>
    </row>
    <row r="188" s="13" customFormat="1">
      <c r="A188" s="13"/>
      <c r="B188" s="216"/>
      <c r="C188" s="217"/>
      <c r="D188" s="218" t="s">
        <v>125</v>
      </c>
      <c r="E188" s="217"/>
      <c r="F188" s="220" t="s">
        <v>256</v>
      </c>
      <c r="G188" s="217"/>
      <c r="H188" s="221">
        <v>324.97199999999998</v>
      </c>
      <c r="I188" s="222"/>
      <c r="J188" s="217"/>
      <c r="K188" s="217"/>
      <c r="L188" s="223"/>
      <c r="M188" s="224"/>
      <c r="N188" s="225"/>
      <c r="O188" s="225"/>
      <c r="P188" s="225"/>
      <c r="Q188" s="225"/>
      <c r="R188" s="225"/>
      <c r="S188" s="225"/>
      <c r="T188" s="22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27" t="s">
        <v>125</v>
      </c>
      <c r="AU188" s="227" t="s">
        <v>82</v>
      </c>
      <c r="AV188" s="13" t="s">
        <v>82</v>
      </c>
      <c r="AW188" s="13" t="s">
        <v>4</v>
      </c>
      <c r="AX188" s="13" t="s">
        <v>80</v>
      </c>
      <c r="AY188" s="227" t="s">
        <v>117</v>
      </c>
    </row>
    <row r="189" s="2" customFormat="1" ht="76.35" customHeight="1">
      <c r="A189" s="39"/>
      <c r="B189" s="40"/>
      <c r="C189" s="202" t="s">
        <v>257</v>
      </c>
      <c r="D189" s="202" t="s">
        <v>119</v>
      </c>
      <c r="E189" s="203" t="s">
        <v>258</v>
      </c>
      <c r="F189" s="204" t="s">
        <v>259</v>
      </c>
      <c r="G189" s="205" t="s">
        <v>122</v>
      </c>
      <c r="H189" s="206">
        <v>13.32</v>
      </c>
      <c r="I189" s="207"/>
      <c r="J189" s="208">
        <f>ROUND(I189*H189,2)</f>
        <v>0</v>
      </c>
      <c r="K189" s="209"/>
      <c r="L189" s="45"/>
      <c r="M189" s="210" t="s">
        <v>19</v>
      </c>
      <c r="N189" s="211" t="s">
        <v>43</v>
      </c>
      <c r="O189" s="85"/>
      <c r="P189" s="212">
        <f>O189*H189</f>
        <v>0</v>
      </c>
      <c r="Q189" s="212">
        <v>0.085650000000000004</v>
      </c>
      <c r="R189" s="212">
        <f>Q189*H189</f>
        <v>1.1408580000000002</v>
      </c>
      <c r="S189" s="212">
        <v>0</v>
      </c>
      <c r="T189" s="21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4" t="s">
        <v>123</v>
      </c>
      <c r="AT189" s="214" t="s">
        <v>119</v>
      </c>
      <c r="AU189" s="214" t="s">
        <v>82</v>
      </c>
      <c r="AY189" s="18" t="s">
        <v>117</v>
      </c>
      <c r="BE189" s="215">
        <f>IF(N189="základní",J189,0)</f>
        <v>0</v>
      </c>
      <c r="BF189" s="215">
        <f>IF(N189="snížená",J189,0)</f>
        <v>0</v>
      </c>
      <c r="BG189" s="215">
        <f>IF(N189="zákl. přenesená",J189,0)</f>
        <v>0</v>
      </c>
      <c r="BH189" s="215">
        <f>IF(N189="sníž. přenesená",J189,0)</f>
        <v>0</v>
      </c>
      <c r="BI189" s="215">
        <f>IF(N189="nulová",J189,0)</f>
        <v>0</v>
      </c>
      <c r="BJ189" s="18" t="s">
        <v>80</v>
      </c>
      <c r="BK189" s="215">
        <f>ROUND(I189*H189,2)</f>
        <v>0</v>
      </c>
      <c r="BL189" s="18" t="s">
        <v>123</v>
      </c>
      <c r="BM189" s="214" t="s">
        <v>260</v>
      </c>
    </row>
    <row r="190" s="15" customFormat="1">
      <c r="A190" s="15"/>
      <c r="B190" s="239"/>
      <c r="C190" s="240"/>
      <c r="D190" s="218" t="s">
        <v>125</v>
      </c>
      <c r="E190" s="241" t="s">
        <v>19</v>
      </c>
      <c r="F190" s="242" t="s">
        <v>176</v>
      </c>
      <c r="G190" s="240"/>
      <c r="H190" s="241" t="s">
        <v>19</v>
      </c>
      <c r="I190" s="243"/>
      <c r="J190" s="240"/>
      <c r="K190" s="240"/>
      <c r="L190" s="244"/>
      <c r="M190" s="245"/>
      <c r="N190" s="246"/>
      <c r="O190" s="246"/>
      <c r="P190" s="246"/>
      <c r="Q190" s="246"/>
      <c r="R190" s="246"/>
      <c r="S190" s="246"/>
      <c r="T190" s="247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48" t="s">
        <v>125</v>
      </c>
      <c r="AU190" s="248" t="s">
        <v>82</v>
      </c>
      <c r="AV190" s="15" t="s">
        <v>80</v>
      </c>
      <c r="AW190" s="15" t="s">
        <v>33</v>
      </c>
      <c r="AX190" s="15" t="s">
        <v>72</v>
      </c>
      <c r="AY190" s="248" t="s">
        <v>117</v>
      </c>
    </row>
    <row r="191" s="13" customFormat="1">
      <c r="A191" s="13"/>
      <c r="B191" s="216"/>
      <c r="C191" s="217"/>
      <c r="D191" s="218" t="s">
        <v>125</v>
      </c>
      <c r="E191" s="219" t="s">
        <v>19</v>
      </c>
      <c r="F191" s="220" t="s">
        <v>177</v>
      </c>
      <c r="G191" s="217"/>
      <c r="H191" s="221">
        <v>8.8000000000000007</v>
      </c>
      <c r="I191" s="222"/>
      <c r="J191" s="217"/>
      <c r="K191" s="217"/>
      <c r="L191" s="223"/>
      <c r="M191" s="224"/>
      <c r="N191" s="225"/>
      <c r="O191" s="225"/>
      <c r="P191" s="225"/>
      <c r="Q191" s="225"/>
      <c r="R191" s="225"/>
      <c r="S191" s="225"/>
      <c r="T191" s="22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27" t="s">
        <v>125</v>
      </c>
      <c r="AU191" s="227" t="s">
        <v>82</v>
      </c>
      <c r="AV191" s="13" t="s">
        <v>82</v>
      </c>
      <c r="AW191" s="13" t="s">
        <v>33</v>
      </c>
      <c r="AX191" s="13" t="s">
        <v>72</v>
      </c>
      <c r="AY191" s="227" t="s">
        <v>117</v>
      </c>
    </row>
    <row r="192" s="15" customFormat="1">
      <c r="A192" s="15"/>
      <c r="B192" s="239"/>
      <c r="C192" s="240"/>
      <c r="D192" s="218" t="s">
        <v>125</v>
      </c>
      <c r="E192" s="241" t="s">
        <v>19</v>
      </c>
      <c r="F192" s="242" t="s">
        <v>261</v>
      </c>
      <c r="G192" s="240"/>
      <c r="H192" s="241" t="s">
        <v>19</v>
      </c>
      <c r="I192" s="243"/>
      <c r="J192" s="240"/>
      <c r="K192" s="240"/>
      <c r="L192" s="244"/>
      <c r="M192" s="245"/>
      <c r="N192" s="246"/>
      <c r="O192" s="246"/>
      <c r="P192" s="246"/>
      <c r="Q192" s="246"/>
      <c r="R192" s="246"/>
      <c r="S192" s="246"/>
      <c r="T192" s="247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48" t="s">
        <v>125</v>
      </c>
      <c r="AU192" s="248" t="s">
        <v>82</v>
      </c>
      <c r="AV192" s="15" t="s">
        <v>80</v>
      </c>
      <c r="AW192" s="15" t="s">
        <v>33</v>
      </c>
      <c r="AX192" s="15" t="s">
        <v>72</v>
      </c>
      <c r="AY192" s="248" t="s">
        <v>117</v>
      </c>
    </row>
    <row r="193" s="13" customFormat="1">
      <c r="A193" s="13"/>
      <c r="B193" s="216"/>
      <c r="C193" s="217"/>
      <c r="D193" s="218" t="s">
        <v>125</v>
      </c>
      <c r="E193" s="219" t="s">
        <v>19</v>
      </c>
      <c r="F193" s="220" t="s">
        <v>178</v>
      </c>
      <c r="G193" s="217"/>
      <c r="H193" s="221">
        <v>4.5199999999999996</v>
      </c>
      <c r="I193" s="222"/>
      <c r="J193" s="217"/>
      <c r="K193" s="217"/>
      <c r="L193" s="223"/>
      <c r="M193" s="224"/>
      <c r="N193" s="225"/>
      <c r="O193" s="225"/>
      <c r="P193" s="225"/>
      <c r="Q193" s="225"/>
      <c r="R193" s="225"/>
      <c r="S193" s="225"/>
      <c r="T193" s="22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27" t="s">
        <v>125</v>
      </c>
      <c r="AU193" s="227" t="s">
        <v>82</v>
      </c>
      <c r="AV193" s="13" t="s">
        <v>82</v>
      </c>
      <c r="AW193" s="13" t="s">
        <v>33</v>
      </c>
      <c r="AX193" s="13" t="s">
        <v>72</v>
      </c>
      <c r="AY193" s="227" t="s">
        <v>117</v>
      </c>
    </row>
    <row r="194" s="14" customFormat="1">
      <c r="A194" s="14"/>
      <c r="B194" s="228"/>
      <c r="C194" s="229"/>
      <c r="D194" s="218" t="s">
        <v>125</v>
      </c>
      <c r="E194" s="230" t="s">
        <v>19</v>
      </c>
      <c r="F194" s="231" t="s">
        <v>128</v>
      </c>
      <c r="G194" s="229"/>
      <c r="H194" s="232">
        <v>13.32</v>
      </c>
      <c r="I194" s="233"/>
      <c r="J194" s="229"/>
      <c r="K194" s="229"/>
      <c r="L194" s="234"/>
      <c r="M194" s="235"/>
      <c r="N194" s="236"/>
      <c r="O194" s="236"/>
      <c r="P194" s="236"/>
      <c r="Q194" s="236"/>
      <c r="R194" s="236"/>
      <c r="S194" s="236"/>
      <c r="T194" s="237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38" t="s">
        <v>125</v>
      </c>
      <c r="AU194" s="238" t="s">
        <v>82</v>
      </c>
      <c r="AV194" s="14" t="s">
        <v>123</v>
      </c>
      <c r="AW194" s="14" t="s">
        <v>33</v>
      </c>
      <c r="AX194" s="14" t="s">
        <v>80</v>
      </c>
      <c r="AY194" s="238" t="s">
        <v>117</v>
      </c>
    </row>
    <row r="195" s="2" customFormat="1" ht="24.15" customHeight="1">
      <c r="A195" s="39"/>
      <c r="B195" s="40"/>
      <c r="C195" s="260" t="s">
        <v>262</v>
      </c>
      <c r="D195" s="260" t="s">
        <v>238</v>
      </c>
      <c r="E195" s="261" t="s">
        <v>263</v>
      </c>
      <c r="F195" s="262" t="s">
        <v>264</v>
      </c>
      <c r="G195" s="263" t="s">
        <v>122</v>
      </c>
      <c r="H195" s="264">
        <v>8.9760000000000009</v>
      </c>
      <c r="I195" s="265"/>
      <c r="J195" s="266">
        <f>ROUND(I195*H195,2)</f>
        <v>0</v>
      </c>
      <c r="K195" s="267"/>
      <c r="L195" s="268"/>
      <c r="M195" s="269" t="s">
        <v>19</v>
      </c>
      <c r="N195" s="270" t="s">
        <v>43</v>
      </c>
      <c r="O195" s="85"/>
      <c r="P195" s="212">
        <f>O195*H195</f>
        <v>0</v>
      </c>
      <c r="Q195" s="212">
        <v>0.17599999999999999</v>
      </c>
      <c r="R195" s="212">
        <f>Q195*H195</f>
        <v>1.5797760000000001</v>
      </c>
      <c r="S195" s="212">
        <v>0</v>
      </c>
      <c r="T195" s="213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4" t="s">
        <v>158</v>
      </c>
      <c r="AT195" s="214" t="s">
        <v>238</v>
      </c>
      <c r="AU195" s="214" t="s">
        <v>82</v>
      </c>
      <c r="AY195" s="18" t="s">
        <v>117</v>
      </c>
      <c r="BE195" s="215">
        <f>IF(N195="základní",J195,0)</f>
        <v>0</v>
      </c>
      <c r="BF195" s="215">
        <f>IF(N195="snížená",J195,0)</f>
        <v>0</v>
      </c>
      <c r="BG195" s="215">
        <f>IF(N195="zákl. přenesená",J195,0)</f>
        <v>0</v>
      </c>
      <c r="BH195" s="215">
        <f>IF(N195="sníž. přenesená",J195,0)</f>
        <v>0</v>
      </c>
      <c r="BI195" s="215">
        <f>IF(N195="nulová",J195,0)</f>
        <v>0</v>
      </c>
      <c r="BJ195" s="18" t="s">
        <v>80</v>
      </c>
      <c r="BK195" s="215">
        <f>ROUND(I195*H195,2)</f>
        <v>0</v>
      </c>
      <c r="BL195" s="18" t="s">
        <v>123</v>
      </c>
      <c r="BM195" s="214" t="s">
        <v>265</v>
      </c>
    </row>
    <row r="196" s="15" customFormat="1">
      <c r="A196" s="15"/>
      <c r="B196" s="239"/>
      <c r="C196" s="240"/>
      <c r="D196" s="218" t="s">
        <v>125</v>
      </c>
      <c r="E196" s="241" t="s">
        <v>19</v>
      </c>
      <c r="F196" s="242" t="s">
        <v>176</v>
      </c>
      <c r="G196" s="240"/>
      <c r="H196" s="241" t="s">
        <v>19</v>
      </c>
      <c r="I196" s="243"/>
      <c r="J196" s="240"/>
      <c r="K196" s="240"/>
      <c r="L196" s="244"/>
      <c r="M196" s="245"/>
      <c r="N196" s="246"/>
      <c r="O196" s="246"/>
      <c r="P196" s="246"/>
      <c r="Q196" s="246"/>
      <c r="R196" s="246"/>
      <c r="S196" s="246"/>
      <c r="T196" s="247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48" t="s">
        <v>125</v>
      </c>
      <c r="AU196" s="248" t="s">
        <v>82</v>
      </c>
      <c r="AV196" s="15" t="s">
        <v>80</v>
      </c>
      <c r="AW196" s="15" t="s">
        <v>33</v>
      </c>
      <c r="AX196" s="15" t="s">
        <v>72</v>
      </c>
      <c r="AY196" s="248" t="s">
        <v>117</v>
      </c>
    </row>
    <row r="197" s="13" customFormat="1">
      <c r="A197" s="13"/>
      <c r="B197" s="216"/>
      <c r="C197" s="217"/>
      <c r="D197" s="218" t="s">
        <v>125</v>
      </c>
      <c r="E197" s="219" t="s">
        <v>19</v>
      </c>
      <c r="F197" s="220" t="s">
        <v>266</v>
      </c>
      <c r="G197" s="217"/>
      <c r="H197" s="221">
        <v>8.9760000000000009</v>
      </c>
      <c r="I197" s="222"/>
      <c r="J197" s="217"/>
      <c r="K197" s="217"/>
      <c r="L197" s="223"/>
      <c r="M197" s="224"/>
      <c r="N197" s="225"/>
      <c r="O197" s="225"/>
      <c r="P197" s="225"/>
      <c r="Q197" s="225"/>
      <c r="R197" s="225"/>
      <c r="S197" s="225"/>
      <c r="T197" s="22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27" t="s">
        <v>125</v>
      </c>
      <c r="AU197" s="227" t="s">
        <v>82</v>
      </c>
      <c r="AV197" s="13" t="s">
        <v>82</v>
      </c>
      <c r="AW197" s="13" t="s">
        <v>33</v>
      </c>
      <c r="AX197" s="13" t="s">
        <v>80</v>
      </c>
      <c r="AY197" s="227" t="s">
        <v>117</v>
      </c>
    </row>
    <row r="198" s="2" customFormat="1" ht="24.15" customHeight="1">
      <c r="A198" s="39"/>
      <c r="B198" s="40"/>
      <c r="C198" s="260" t="s">
        <v>267</v>
      </c>
      <c r="D198" s="260" t="s">
        <v>238</v>
      </c>
      <c r="E198" s="261" t="s">
        <v>268</v>
      </c>
      <c r="F198" s="262" t="s">
        <v>269</v>
      </c>
      <c r="G198" s="263" t="s">
        <v>122</v>
      </c>
      <c r="H198" s="264">
        <v>4.6100000000000003</v>
      </c>
      <c r="I198" s="265"/>
      <c r="J198" s="266">
        <f>ROUND(I198*H198,2)</f>
        <v>0</v>
      </c>
      <c r="K198" s="267"/>
      <c r="L198" s="268"/>
      <c r="M198" s="269" t="s">
        <v>19</v>
      </c>
      <c r="N198" s="270" t="s">
        <v>43</v>
      </c>
      <c r="O198" s="85"/>
      <c r="P198" s="212">
        <f>O198*H198</f>
        <v>0</v>
      </c>
      <c r="Q198" s="212">
        <v>0.17499999999999999</v>
      </c>
      <c r="R198" s="212">
        <f>Q198*H198</f>
        <v>0.80674999999999997</v>
      </c>
      <c r="S198" s="212">
        <v>0</v>
      </c>
      <c r="T198" s="21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4" t="s">
        <v>158</v>
      </c>
      <c r="AT198" s="214" t="s">
        <v>238</v>
      </c>
      <c r="AU198" s="214" t="s">
        <v>82</v>
      </c>
      <c r="AY198" s="18" t="s">
        <v>117</v>
      </c>
      <c r="BE198" s="215">
        <f>IF(N198="základní",J198,0)</f>
        <v>0</v>
      </c>
      <c r="BF198" s="215">
        <f>IF(N198="snížená",J198,0)</f>
        <v>0</v>
      </c>
      <c r="BG198" s="215">
        <f>IF(N198="zákl. přenesená",J198,0)</f>
        <v>0</v>
      </c>
      <c r="BH198" s="215">
        <f>IF(N198="sníž. přenesená",J198,0)</f>
        <v>0</v>
      </c>
      <c r="BI198" s="215">
        <f>IF(N198="nulová",J198,0)</f>
        <v>0</v>
      </c>
      <c r="BJ198" s="18" t="s">
        <v>80</v>
      </c>
      <c r="BK198" s="215">
        <f>ROUND(I198*H198,2)</f>
        <v>0</v>
      </c>
      <c r="BL198" s="18" t="s">
        <v>123</v>
      </c>
      <c r="BM198" s="214" t="s">
        <v>270</v>
      </c>
    </row>
    <row r="199" s="15" customFormat="1">
      <c r="A199" s="15"/>
      <c r="B199" s="239"/>
      <c r="C199" s="240"/>
      <c r="D199" s="218" t="s">
        <v>125</v>
      </c>
      <c r="E199" s="241" t="s">
        <v>19</v>
      </c>
      <c r="F199" s="242" t="s">
        <v>261</v>
      </c>
      <c r="G199" s="240"/>
      <c r="H199" s="241" t="s">
        <v>19</v>
      </c>
      <c r="I199" s="243"/>
      <c r="J199" s="240"/>
      <c r="K199" s="240"/>
      <c r="L199" s="244"/>
      <c r="M199" s="245"/>
      <c r="N199" s="246"/>
      <c r="O199" s="246"/>
      <c r="P199" s="246"/>
      <c r="Q199" s="246"/>
      <c r="R199" s="246"/>
      <c r="S199" s="246"/>
      <c r="T199" s="247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48" t="s">
        <v>125</v>
      </c>
      <c r="AU199" s="248" t="s">
        <v>82</v>
      </c>
      <c r="AV199" s="15" t="s">
        <v>80</v>
      </c>
      <c r="AW199" s="15" t="s">
        <v>33</v>
      </c>
      <c r="AX199" s="15" t="s">
        <v>72</v>
      </c>
      <c r="AY199" s="248" t="s">
        <v>117</v>
      </c>
    </row>
    <row r="200" s="13" customFormat="1">
      <c r="A200" s="13"/>
      <c r="B200" s="216"/>
      <c r="C200" s="217"/>
      <c r="D200" s="218" t="s">
        <v>125</v>
      </c>
      <c r="E200" s="219" t="s">
        <v>19</v>
      </c>
      <c r="F200" s="220" t="s">
        <v>271</v>
      </c>
      <c r="G200" s="217"/>
      <c r="H200" s="221">
        <v>4.6100000000000003</v>
      </c>
      <c r="I200" s="222"/>
      <c r="J200" s="217"/>
      <c r="K200" s="217"/>
      <c r="L200" s="223"/>
      <c r="M200" s="224"/>
      <c r="N200" s="225"/>
      <c r="O200" s="225"/>
      <c r="P200" s="225"/>
      <c r="Q200" s="225"/>
      <c r="R200" s="225"/>
      <c r="S200" s="225"/>
      <c r="T200" s="22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27" t="s">
        <v>125</v>
      </c>
      <c r="AU200" s="227" t="s">
        <v>82</v>
      </c>
      <c r="AV200" s="13" t="s">
        <v>82</v>
      </c>
      <c r="AW200" s="13" t="s">
        <v>33</v>
      </c>
      <c r="AX200" s="13" t="s">
        <v>80</v>
      </c>
      <c r="AY200" s="227" t="s">
        <v>117</v>
      </c>
    </row>
    <row r="201" s="12" customFormat="1" ht="22.8" customHeight="1">
      <c r="A201" s="12"/>
      <c r="B201" s="186"/>
      <c r="C201" s="187"/>
      <c r="D201" s="188" t="s">
        <v>71</v>
      </c>
      <c r="E201" s="200" t="s">
        <v>158</v>
      </c>
      <c r="F201" s="200" t="s">
        <v>272</v>
      </c>
      <c r="G201" s="187"/>
      <c r="H201" s="187"/>
      <c r="I201" s="190"/>
      <c r="J201" s="201">
        <f>BK201</f>
        <v>0</v>
      </c>
      <c r="K201" s="187"/>
      <c r="L201" s="192"/>
      <c r="M201" s="193"/>
      <c r="N201" s="194"/>
      <c r="O201" s="194"/>
      <c r="P201" s="195">
        <f>SUM(P202:P203)</f>
        <v>0</v>
      </c>
      <c r="Q201" s="194"/>
      <c r="R201" s="195">
        <f>SUM(R202:R203)</f>
        <v>1.7748400000000002</v>
      </c>
      <c r="S201" s="194"/>
      <c r="T201" s="196">
        <f>SUM(T202:T203)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197" t="s">
        <v>80</v>
      </c>
      <c r="AT201" s="198" t="s">
        <v>71</v>
      </c>
      <c r="AU201" s="198" t="s">
        <v>80</v>
      </c>
      <c r="AY201" s="197" t="s">
        <v>117</v>
      </c>
      <c r="BK201" s="199">
        <f>SUM(BK202:BK203)</f>
        <v>0</v>
      </c>
    </row>
    <row r="202" s="2" customFormat="1" ht="24.15" customHeight="1">
      <c r="A202" s="39"/>
      <c r="B202" s="40"/>
      <c r="C202" s="202" t="s">
        <v>273</v>
      </c>
      <c r="D202" s="202" t="s">
        <v>119</v>
      </c>
      <c r="E202" s="203" t="s">
        <v>274</v>
      </c>
      <c r="F202" s="204" t="s">
        <v>275</v>
      </c>
      <c r="G202" s="205" t="s">
        <v>235</v>
      </c>
      <c r="H202" s="206">
        <v>2</v>
      </c>
      <c r="I202" s="207"/>
      <c r="J202" s="208">
        <f>ROUND(I202*H202,2)</f>
        <v>0</v>
      </c>
      <c r="K202" s="209"/>
      <c r="L202" s="45"/>
      <c r="M202" s="210" t="s">
        <v>19</v>
      </c>
      <c r="N202" s="211" t="s">
        <v>43</v>
      </c>
      <c r="O202" s="85"/>
      <c r="P202" s="212">
        <f>O202*H202</f>
        <v>0</v>
      </c>
      <c r="Q202" s="212">
        <v>0.42080000000000001</v>
      </c>
      <c r="R202" s="212">
        <f>Q202*H202</f>
        <v>0.84160000000000001</v>
      </c>
      <c r="S202" s="212">
        <v>0</v>
      </c>
      <c r="T202" s="213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4" t="s">
        <v>123</v>
      </c>
      <c r="AT202" s="214" t="s">
        <v>119</v>
      </c>
      <c r="AU202" s="214" t="s">
        <v>82</v>
      </c>
      <c r="AY202" s="18" t="s">
        <v>117</v>
      </c>
      <c r="BE202" s="215">
        <f>IF(N202="základní",J202,0)</f>
        <v>0</v>
      </c>
      <c r="BF202" s="215">
        <f>IF(N202="snížená",J202,0)</f>
        <v>0</v>
      </c>
      <c r="BG202" s="215">
        <f>IF(N202="zákl. přenesená",J202,0)</f>
        <v>0</v>
      </c>
      <c r="BH202" s="215">
        <f>IF(N202="sníž. přenesená",J202,0)</f>
        <v>0</v>
      </c>
      <c r="BI202" s="215">
        <f>IF(N202="nulová",J202,0)</f>
        <v>0</v>
      </c>
      <c r="BJ202" s="18" t="s">
        <v>80</v>
      </c>
      <c r="BK202" s="215">
        <f>ROUND(I202*H202,2)</f>
        <v>0</v>
      </c>
      <c r="BL202" s="18" t="s">
        <v>123</v>
      </c>
      <c r="BM202" s="214" t="s">
        <v>276</v>
      </c>
    </row>
    <row r="203" s="2" customFormat="1" ht="37.8" customHeight="1">
      <c r="A203" s="39"/>
      <c r="B203" s="40"/>
      <c r="C203" s="202" t="s">
        <v>277</v>
      </c>
      <c r="D203" s="202" t="s">
        <v>119</v>
      </c>
      <c r="E203" s="203" t="s">
        <v>278</v>
      </c>
      <c r="F203" s="204" t="s">
        <v>279</v>
      </c>
      <c r="G203" s="205" t="s">
        <v>235</v>
      </c>
      <c r="H203" s="206">
        <v>3</v>
      </c>
      <c r="I203" s="207"/>
      <c r="J203" s="208">
        <f>ROUND(I203*H203,2)</f>
        <v>0</v>
      </c>
      <c r="K203" s="209"/>
      <c r="L203" s="45"/>
      <c r="M203" s="210" t="s">
        <v>19</v>
      </c>
      <c r="N203" s="211" t="s">
        <v>43</v>
      </c>
      <c r="O203" s="85"/>
      <c r="P203" s="212">
        <f>O203*H203</f>
        <v>0</v>
      </c>
      <c r="Q203" s="212">
        <v>0.31108000000000002</v>
      </c>
      <c r="R203" s="212">
        <f>Q203*H203</f>
        <v>0.93324000000000007</v>
      </c>
      <c r="S203" s="212">
        <v>0</v>
      </c>
      <c r="T203" s="213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4" t="s">
        <v>123</v>
      </c>
      <c r="AT203" s="214" t="s">
        <v>119</v>
      </c>
      <c r="AU203" s="214" t="s">
        <v>82</v>
      </c>
      <c r="AY203" s="18" t="s">
        <v>117</v>
      </c>
      <c r="BE203" s="215">
        <f>IF(N203="základní",J203,0)</f>
        <v>0</v>
      </c>
      <c r="BF203" s="215">
        <f>IF(N203="snížená",J203,0)</f>
        <v>0</v>
      </c>
      <c r="BG203" s="215">
        <f>IF(N203="zákl. přenesená",J203,0)</f>
        <v>0</v>
      </c>
      <c r="BH203" s="215">
        <f>IF(N203="sníž. přenesená",J203,0)</f>
        <v>0</v>
      </c>
      <c r="BI203" s="215">
        <f>IF(N203="nulová",J203,0)</f>
        <v>0</v>
      </c>
      <c r="BJ203" s="18" t="s">
        <v>80</v>
      </c>
      <c r="BK203" s="215">
        <f>ROUND(I203*H203,2)</f>
        <v>0</v>
      </c>
      <c r="BL203" s="18" t="s">
        <v>123</v>
      </c>
      <c r="BM203" s="214" t="s">
        <v>280</v>
      </c>
    </row>
    <row r="204" s="12" customFormat="1" ht="22.8" customHeight="1">
      <c r="A204" s="12"/>
      <c r="B204" s="186"/>
      <c r="C204" s="187"/>
      <c r="D204" s="188" t="s">
        <v>71</v>
      </c>
      <c r="E204" s="200" t="s">
        <v>164</v>
      </c>
      <c r="F204" s="200" t="s">
        <v>281</v>
      </c>
      <c r="G204" s="187"/>
      <c r="H204" s="187"/>
      <c r="I204" s="190"/>
      <c r="J204" s="201">
        <f>BK204</f>
        <v>0</v>
      </c>
      <c r="K204" s="187"/>
      <c r="L204" s="192"/>
      <c r="M204" s="193"/>
      <c r="N204" s="194"/>
      <c r="O204" s="194"/>
      <c r="P204" s="195">
        <f>SUM(P205:P221)</f>
        <v>0</v>
      </c>
      <c r="Q204" s="194"/>
      <c r="R204" s="195">
        <f>SUM(R205:R221)</f>
        <v>36.288307000000003</v>
      </c>
      <c r="S204" s="194"/>
      <c r="T204" s="196">
        <f>SUM(T205:T221)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197" t="s">
        <v>80</v>
      </c>
      <c r="AT204" s="198" t="s">
        <v>71</v>
      </c>
      <c r="AU204" s="198" t="s">
        <v>80</v>
      </c>
      <c r="AY204" s="197" t="s">
        <v>117</v>
      </c>
      <c r="BK204" s="199">
        <f>SUM(BK205:BK221)</f>
        <v>0</v>
      </c>
    </row>
    <row r="205" s="2" customFormat="1" ht="49.05" customHeight="1">
      <c r="A205" s="39"/>
      <c r="B205" s="40"/>
      <c r="C205" s="202" t="s">
        <v>282</v>
      </c>
      <c r="D205" s="202" t="s">
        <v>119</v>
      </c>
      <c r="E205" s="203" t="s">
        <v>283</v>
      </c>
      <c r="F205" s="204" t="s">
        <v>284</v>
      </c>
      <c r="G205" s="205" t="s">
        <v>155</v>
      </c>
      <c r="H205" s="206">
        <v>4</v>
      </c>
      <c r="I205" s="207"/>
      <c r="J205" s="208">
        <f>ROUND(I205*H205,2)</f>
        <v>0</v>
      </c>
      <c r="K205" s="209"/>
      <c r="L205" s="45"/>
      <c r="M205" s="210" t="s">
        <v>19</v>
      </c>
      <c r="N205" s="211" t="s">
        <v>43</v>
      </c>
      <c r="O205" s="85"/>
      <c r="P205" s="212">
        <f>O205*H205</f>
        <v>0</v>
      </c>
      <c r="Q205" s="212">
        <v>0.15540000000000001</v>
      </c>
      <c r="R205" s="212">
        <f>Q205*H205</f>
        <v>0.62160000000000004</v>
      </c>
      <c r="S205" s="212">
        <v>0</v>
      </c>
      <c r="T205" s="21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4" t="s">
        <v>123</v>
      </c>
      <c r="AT205" s="214" t="s">
        <v>119</v>
      </c>
      <c r="AU205" s="214" t="s">
        <v>82</v>
      </c>
      <c r="AY205" s="18" t="s">
        <v>117</v>
      </c>
      <c r="BE205" s="215">
        <f>IF(N205="základní",J205,0)</f>
        <v>0</v>
      </c>
      <c r="BF205" s="215">
        <f>IF(N205="snížená",J205,0)</f>
        <v>0</v>
      </c>
      <c r="BG205" s="215">
        <f>IF(N205="zákl. přenesená",J205,0)</f>
        <v>0</v>
      </c>
      <c r="BH205" s="215">
        <f>IF(N205="sníž. přenesená",J205,0)</f>
        <v>0</v>
      </c>
      <c r="BI205" s="215">
        <f>IF(N205="nulová",J205,0)</f>
        <v>0</v>
      </c>
      <c r="BJ205" s="18" t="s">
        <v>80</v>
      </c>
      <c r="BK205" s="215">
        <f>ROUND(I205*H205,2)</f>
        <v>0</v>
      </c>
      <c r="BL205" s="18" t="s">
        <v>123</v>
      </c>
      <c r="BM205" s="214" t="s">
        <v>285</v>
      </c>
    </row>
    <row r="206" s="13" customFormat="1">
      <c r="A206" s="13"/>
      <c r="B206" s="216"/>
      <c r="C206" s="217"/>
      <c r="D206" s="218" t="s">
        <v>125</v>
      </c>
      <c r="E206" s="219" t="s">
        <v>19</v>
      </c>
      <c r="F206" s="220" t="s">
        <v>286</v>
      </c>
      <c r="G206" s="217"/>
      <c r="H206" s="221">
        <v>4</v>
      </c>
      <c r="I206" s="222"/>
      <c r="J206" s="217"/>
      <c r="K206" s="217"/>
      <c r="L206" s="223"/>
      <c r="M206" s="224"/>
      <c r="N206" s="225"/>
      <c r="O206" s="225"/>
      <c r="P206" s="225"/>
      <c r="Q206" s="225"/>
      <c r="R206" s="225"/>
      <c r="S206" s="225"/>
      <c r="T206" s="22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27" t="s">
        <v>125</v>
      </c>
      <c r="AU206" s="227" t="s">
        <v>82</v>
      </c>
      <c r="AV206" s="13" t="s">
        <v>82</v>
      </c>
      <c r="AW206" s="13" t="s">
        <v>33</v>
      </c>
      <c r="AX206" s="13" t="s">
        <v>80</v>
      </c>
      <c r="AY206" s="227" t="s">
        <v>117</v>
      </c>
    </row>
    <row r="207" s="2" customFormat="1" ht="24.15" customHeight="1">
      <c r="A207" s="39"/>
      <c r="B207" s="40"/>
      <c r="C207" s="260" t="s">
        <v>287</v>
      </c>
      <c r="D207" s="260" t="s">
        <v>238</v>
      </c>
      <c r="E207" s="261" t="s">
        <v>288</v>
      </c>
      <c r="F207" s="262" t="s">
        <v>289</v>
      </c>
      <c r="G207" s="263" t="s">
        <v>155</v>
      </c>
      <c r="H207" s="264">
        <v>4</v>
      </c>
      <c r="I207" s="265"/>
      <c r="J207" s="266">
        <f>ROUND(I207*H207,2)</f>
        <v>0</v>
      </c>
      <c r="K207" s="267"/>
      <c r="L207" s="268"/>
      <c r="M207" s="269" t="s">
        <v>19</v>
      </c>
      <c r="N207" s="270" t="s">
        <v>43</v>
      </c>
      <c r="O207" s="85"/>
      <c r="P207" s="212">
        <f>O207*H207</f>
        <v>0</v>
      </c>
      <c r="Q207" s="212">
        <v>0.065670000000000006</v>
      </c>
      <c r="R207" s="212">
        <f>Q207*H207</f>
        <v>0.26268000000000002</v>
      </c>
      <c r="S207" s="212">
        <v>0</v>
      </c>
      <c r="T207" s="213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4" t="s">
        <v>158</v>
      </c>
      <c r="AT207" s="214" t="s">
        <v>238</v>
      </c>
      <c r="AU207" s="214" t="s">
        <v>82</v>
      </c>
      <c r="AY207" s="18" t="s">
        <v>117</v>
      </c>
      <c r="BE207" s="215">
        <f>IF(N207="základní",J207,0)</f>
        <v>0</v>
      </c>
      <c r="BF207" s="215">
        <f>IF(N207="snížená",J207,0)</f>
        <v>0</v>
      </c>
      <c r="BG207" s="215">
        <f>IF(N207="zákl. přenesená",J207,0)</f>
        <v>0</v>
      </c>
      <c r="BH207" s="215">
        <f>IF(N207="sníž. přenesená",J207,0)</f>
        <v>0</v>
      </c>
      <c r="BI207" s="215">
        <f>IF(N207="nulová",J207,0)</f>
        <v>0</v>
      </c>
      <c r="BJ207" s="18" t="s">
        <v>80</v>
      </c>
      <c r="BK207" s="215">
        <f>ROUND(I207*H207,2)</f>
        <v>0</v>
      </c>
      <c r="BL207" s="18" t="s">
        <v>123</v>
      </c>
      <c r="BM207" s="214" t="s">
        <v>290</v>
      </c>
    </row>
    <row r="208" s="13" customFormat="1">
      <c r="A208" s="13"/>
      <c r="B208" s="216"/>
      <c r="C208" s="217"/>
      <c r="D208" s="218" t="s">
        <v>125</v>
      </c>
      <c r="E208" s="219" t="s">
        <v>19</v>
      </c>
      <c r="F208" s="220" t="s">
        <v>291</v>
      </c>
      <c r="G208" s="217"/>
      <c r="H208" s="221">
        <v>2</v>
      </c>
      <c r="I208" s="222"/>
      <c r="J208" s="217"/>
      <c r="K208" s="217"/>
      <c r="L208" s="223"/>
      <c r="M208" s="224"/>
      <c r="N208" s="225"/>
      <c r="O208" s="225"/>
      <c r="P208" s="225"/>
      <c r="Q208" s="225"/>
      <c r="R208" s="225"/>
      <c r="S208" s="225"/>
      <c r="T208" s="22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27" t="s">
        <v>125</v>
      </c>
      <c r="AU208" s="227" t="s">
        <v>82</v>
      </c>
      <c r="AV208" s="13" t="s">
        <v>82</v>
      </c>
      <c r="AW208" s="13" t="s">
        <v>33</v>
      </c>
      <c r="AX208" s="13" t="s">
        <v>72</v>
      </c>
      <c r="AY208" s="227" t="s">
        <v>117</v>
      </c>
    </row>
    <row r="209" s="13" customFormat="1">
      <c r="A209" s="13"/>
      <c r="B209" s="216"/>
      <c r="C209" s="217"/>
      <c r="D209" s="218" t="s">
        <v>125</v>
      </c>
      <c r="E209" s="219" t="s">
        <v>19</v>
      </c>
      <c r="F209" s="220" t="s">
        <v>292</v>
      </c>
      <c r="G209" s="217"/>
      <c r="H209" s="221">
        <v>2</v>
      </c>
      <c r="I209" s="222"/>
      <c r="J209" s="217"/>
      <c r="K209" s="217"/>
      <c r="L209" s="223"/>
      <c r="M209" s="224"/>
      <c r="N209" s="225"/>
      <c r="O209" s="225"/>
      <c r="P209" s="225"/>
      <c r="Q209" s="225"/>
      <c r="R209" s="225"/>
      <c r="S209" s="225"/>
      <c r="T209" s="22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27" t="s">
        <v>125</v>
      </c>
      <c r="AU209" s="227" t="s">
        <v>82</v>
      </c>
      <c r="AV209" s="13" t="s">
        <v>82</v>
      </c>
      <c r="AW209" s="13" t="s">
        <v>33</v>
      </c>
      <c r="AX209" s="13" t="s">
        <v>72</v>
      </c>
      <c r="AY209" s="227" t="s">
        <v>117</v>
      </c>
    </row>
    <row r="210" s="14" customFormat="1">
      <c r="A210" s="14"/>
      <c r="B210" s="228"/>
      <c r="C210" s="229"/>
      <c r="D210" s="218" t="s">
        <v>125</v>
      </c>
      <c r="E210" s="230" t="s">
        <v>19</v>
      </c>
      <c r="F210" s="231" t="s">
        <v>128</v>
      </c>
      <c r="G210" s="229"/>
      <c r="H210" s="232">
        <v>4</v>
      </c>
      <c r="I210" s="233"/>
      <c r="J210" s="229"/>
      <c r="K210" s="229"/>
      <c r="L210" s="234"/>
      <c r="M210" s="235"/>
      <c r="N210" s="236"/>
      <c r="O210" s="236"/>
      <c r="P210" s="236"/>
      <c r="Q210" s="236"/>
      <c r="R210" s="236"/>
      <c r="S210" s="236"/>
      <c r="T210" s="237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38" t="s">
        <v>125</v>
      </c>
      <c r="AU210" s="238" t="s">
        <v>82</v>
      </c>
      <c r="AV210" s="14" t="s">
        <v>123</v>
      </c>
      <c r="AW210" s="14" t="s">
        <v>33</v>
      </c>
      <c r="AX210" s="14" t="s">
        <v>80</v>
      </c>
      <c r="AY210" s="238" t="s">
        <v>117</v>
      </c>
    </row>
    <row r="211" s="2" customFormat="1" ht="37.8" customHeight="1">
      <c r="A211" s="39"/>
      <c r="B211" s="40"/>
      <c r="C211" s="202" t="s">
        <v>293</v>
      </c>
      <c r="D211" s="202" t="s">
        <v>119</v>
      </c>
      <c r="E211" s="203" t="s">
        <v>294</v>
      </c>
      <c r="F211" s="204" t="s">
        <v>295</v>
      </c>
      <c r="G211" s="205" t="s">
        <v>155</v>
      </c>
      <c r="H211" s="206">
        <v>262.89999999999998</v>
      </c>
      <c r="I211" s="207"/>
      <c r="J211" s="208">
        <f>ROUND(I211*H211,2)</f>
        <v>0</v>
      </c>
      <c r="K211" s="209"/>
      <c r="L211" s="45"/>
      <c r="M211" s="210" t="s">
        <v>19</v>
      </c>
      <c r="N211" s="211" t="s">
        <v>43</v>
      </c>
      <c r="O211" s="85"/>
      <c r="P211" s="212">
        <f>O211*H211</f>
        <v>0</v>
      </c>
      <c r="Q211" s="212">
        <v>0.10095</v>
      </c>
      <c r="R211" s="212">
        <f>Q211*H211</f>
        <v>26.539754999999996</v>
      </c>
      <c r="S211" s="212">
        <v>0</v>
      </c>
      <c r="T211" s="213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4" t="s">
        <v>123</v>
      </c>
      <c r="AT211" s="214" t="s">
        <v>119</v>
      </c>
      <c r="AU211" s="214" t="s">
        <v>82</v>
      </c>
      <c r="AY211" s="18" t="s">
        <v>117</v>
      </c>
      <c r="BE211" s="215">
        <f>IF(N211="základní",J211,0)</f>
        <v>0</v>
      </c>
      <c r="BF211" s="215">
        <f>IF(N211="snížená",J211,0)</f>
        <v>0</v>
      </c>
      <c r="BG211" s="215">
        <f>IF(N211="zákl. přenesená",J211,0)</f>
        <v>0</v>
      </c>
      <c r="BH211" s="215">
        <f>IF(N211="sníž. přenesená",J211,0)</f>
        <v>0</v>
      </c>
      <c r="BI211" s="215">
        <f>IF(N211="nulová",J211,0)</f>
        <v>0</v>
      </c>
      <c r="BJ211" s="18" t="s">
        <v>80</v>
      </c>
      <c r="BK211" s="215">
        <f>ROUND(I211*H211,2)</f>
        <v>0</v>
      </c>
      <c r="BL211" s="18" t="s">
        <v>123</v>
      </c>
      <c r="BM211" s="214" t="s">
        <v>296</v>
      </c>
    </row>
    <row r="212" s="15" customFormat="1">
      <c r="A212" s="15"/>
      <c r="B212" s="239"/>
      <c r="C212" s="240"/>
      <c r="D212" s="218" t="s">
        <v>125</v>
      </c>
      <c r="E212" s="241" t="s">
        <v>19</v>
      </c>
      <c r="F212" s="242" t="s">
        <v>216</v>
      </c>
      <c r="G212" s="240"/>
      <c r="H212" s="241" t="s">
        <v>19</v>
      </c>
      <c r="I212" s="243"/>
      <c r="J212" s="240"/>
      <c r="K212" s="240"/>
      <c r="L212" s="244"/>
      <c r="M212" s="245"/>
      <c r="N212" s="246"/>
      <c r="O212" s="246"/>
      <c r="P212" s="246"/>
      <c r="Q212" s="246"/>
      <c r="R212" s="246"/>
      <c r="S212" s="246"/>
      <c r="T212" s="247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48" t="s">
        <v>125</v>
      </c>
      <c r="AU212" s="248" t="s">
        <v>82</v>
      </c>
      <c r="AV212" s="15" t="s">
        <v>80</v>
      </c>
      <c r="AW212" s="15" t="s">
        <v>33</v>
      </c>
      <c r="AX212" s="15" t="s">
        <v>72</v>
      </c>
      <c r="AY212" s="248" t="s">
        <v>117</v>
      </c>
    </row>
    <row r="213" s="13" customFormat="1">
      <c r="A213" s="13"/>
      <c r="B213" s="216"/>
      <c r="C213" s="217"/>
      <c r="D213" s="218" t="s">
        <v>125</v>
      </c>
      <c r="E213" s="219" t="s">
        <v>19</v>
      </c>
      <c r="F213" s="220" t="s">
        <v>297</v>
      </c>
      <c r="G213" s="217"/>
      <c r="H213" s="221">
        <v>262.89999999999998</v>
      </c>
      <c r="I213" s="222"/>
      <c r="J213" s="217"/>
      <c r="K213" s="217"/>
      <c r="L213" s="223"/>
      <c r="M213" s="224"/>
      <c r="N213" s="225"/>
      <c r="O213" s="225"/>
      <c r="P213" s="225"/>
      <c r="Q213" s="225"/>
      <c r="R213" s="225"/>
      <c r="S213" s="225"/>
      <c r="T213" s="22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27" t="s">
        <v>125</v>
      </c>
      <c r="AU213" s="227" t="s">
        <v>82</v>
      </c>
      <c r="AV213" s="13" t="s">
        <v>82</v>
      </c>
      <c r="AW213" s="13" t="s">
        <v>33</v>
      </c>
      <c r="AX213" s="13" t="s">
        <v>80</v>
      </c>
      <c r="AY213" s="227" t="s">
        <v>117</v>
      </c>
    </row>
    <row r="214" s="2" customFormat="1" ht="14.4" customHeight="1">
      <c r="A214" s="39"/>
      <c r="B214" s="40"/>
      <c r="C214" s="260" t="s">
        <v>298</v>
      </c>
      <c r="D214" s="260" t="s">
        <v>238</v>
      </c>
      <c r="E214" s="261" t="s">
        <v>299</v>
      </c>
      <c r="F214" s="262" t="s">
        <v>300</v>
      </c>
      <c r="G214" s="263" t="s">
        <v>155</v>
      </c>
      <c r="H214" s="264">
        <v>265.529</v>
      </c>
      <c r="I214" s="265"/>
      <c r="J214" s="266">
        <f>ROUND(I214*H214,2)</f>
        <v>0</v>
      </c>
      <c r="K214" s="267"/>
      <c r="L214" s="268"/>
      <c r="M214" s="269" t="s">
        <v>19</v>
      </c>
      <c r="N214" s="270" t="s">
        <v>43</v>
      </c>
      <c r="O214" s="85"/>
      <c r="P214" s="212">
        <f>O214*H214</f>
        <v>0</v>
      </c>
      <c r="Q214" s="212">
        <v>0.028000000000000001</v>
      </c>
      <c r="R214" s="212">
        <f>Q214*H214</f>
        <v>7.434812</v>
      </c>
      <c r="S214" s="212">
        <v>0</v>
      </c>
      <c r="T214" s="213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4" t="s">
        <v>158</v>
      </c>
      <c r="AT214" s="214" t="s">
        <v>238</v>
      </c>
      <c r="AU214" s="214" t="s">
        <v>82</v>
      </c>
      <c r="AY214" s="18" t="s">
        <v>117</v>
      </c>
      <c r="BE214" s="215">
        <f>IF(N214="základní",J214,0)</f>
        <v>0</v>
      </c>
      <c r="BF214" s="215">
        <f>IF(N214="snížená",J214,0)</f>
        <v>0</v>
      </c>
      <c r="BG214" s="215">
        <f>IF(N214="zákl. přenesená",J214,0)</f>
        <v>0</v>
      </c>
      <c r="BH214" s="215">
        <f>IF(N214="sníž. přenesená",J214,0)</f>
        <v>0</v>
      </c>
      <c r="BI214" s="215">
        <f>IF(N214="nulová",J214,0)</f>
        <v>0</v>
      </c>
      <c r="BJ214" s="18" t="s">
        <v>80</v>
      </c>
      <c r="BK214" s="215">
        <f>ROUND(I214*H214,2)</f>
        <v>0</v>
      </c>
      <c r="BL214" s="18" t="s">
        <v>123</v>
      </c>
      <c r="BM214" s="214" t="s">
        <v>301</v>
      </c>
    </row>
    <row r="215" s="13" customFormat="1">
      <c r="A215" s="13"/>
      <c r="B215" s="216"/>
      <c r="C215" s="217"/>
      <c r="D215" s="218" t="s">
        <v>125</v>
      </c>
      <c r="E215" s="219" t="s">
        <v>19</v>
      </c>
      <c r="F215" s="220" t="s">
        <v>302</v>
      </c>
      <c r="G215" s="217"/>
      <c r="H215" s="221">
        <v>265.529</v>
      </c>
      <c r="I215" s="222"/>
      <c r="J215" s="217"/>
      <c r="K215" s="217"/>
      <c r="L215" s="223"/>
      <c r="M215" s="224"/>
      <c r="N215" s="225"/>
      <c r="O215" s="225"/>
      <c r="P215" s="225"/>
      <c r="Q215" s="225"/>
      <c r="R215" s="225"/>
      <c r="S215" s="225"/>
      <c r="T215" s="22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27" t="s">
        <v>125</v>
      </c>
      <c r="AU215" s="227" t="s">
        <v>82</v>
      </c>
      <c r="AV215" s="13" t="s">
        <v>82</v>
      </c>
      <c r="AW215" s="13" t="s">
        <v>33</v>
      </c>
      <c r="AX215" s="13" t="s">
        <v>80</v>
      </c>
      <c r="AY215" s="227" t="s">
        <v>117</v>
      </c>
    </row>
    <row r="216" s="2" customFormat="1" ht="14.4" customHeight="1">
      <c r="A216" s="39"/>
      <c r="B216" s="40"/>
      <c r="C216" s="202" t="s">
        <v>303</v>
      </c>
      <c r="D216" s="202" t="s">
        <v>119</v>
      </c>
      <c r="E216" s="203" t="s">
        <v>304</v>
      </c>
      <c r="F216" s="204" t="s">
        <v>305</v>
      </c>
      <c r="G216" s="205" t="s">
        <v>235</v>
      </c>
      <c r="H216" s="206">
        <v>2</v>
      </c>
      <c r="I216" s="207"/>
      <c r="J216" s="208">
        <f>ROUND(I216*H216,2)</f>
        <v>0</v>
      </c>
      <c r="K216" s="209"/>
      <c r="L216" s="45"/>
      <c r="M216" s="210" t="s">
        <v>19</v>
      </c>
      <c r="N216" s="211" t="s">
        <v>43</v>
      </c>
      <c r="O216" s="85"/>
      <c r="P216" s="212">
        <f>O216*H216</f>
        <v>0</v>
      </c>
      <c r="Q216" s="212">
        <v>0.072870000000000004</v>
      </c>
      <c r="R216" s="212">
        <f>Q216*H216</f>
        <v>0.14574000000000001</v>
      </c>
      <c r="S216" s="212">
        <v>0</v>
      </c>
      <c r="T216" s="213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4" t="s">
        <v>123</v>
      </c>
      <c r="AT216" s="214" t="s">
        <v>119</v>
      </c>
      <c r="AU216" s="214" t="s">
        <v>82</v>
      </c>
      <c r="AY216" s="18" t="s">
        <v>117</v>
      </c>
      <c r="BE216" s="215">
        <f>IF(N216="základní",J216,0)</f>
        <v>0</v>
      </c>
      <c r="BF216" s="215">
        <f>IF(N216="snížená",J216,0)</f>
        <v>0</v>
      </c>
      <c r="BG216" s="215">
        <f>IF(N216="zákl. přenesená",J216,0)</f>
        <v>0</v>
      </c>
      <c r="BH216" s="215">
        <f>IF(N216="sníž. přenesená",J216,0)</f>
        <v>0</v>
      </c>
      <c r="BI216" s="215">
        <f>IF(N216="nulová",J216,0)</f>
        <v>0</v>
      </c>
      <c r="BJ216" s="18" t="s">
        <v>80</v>
      </c>
      <c r="BK216" s="215">
        <f>ROUND(I216*H216,2)</f>
        <v>0</v>
      </c>
      <c r="BL216" s="18" t="s">
        <v>123</v>
      </c>
      <c r="BM216" s="214" t="s">
        <v>306</v>
      </c>
    </row>
    <row r="217" s="2" customFormat="1" ht="14.4" customHeight="1">
      <c r="A217" s="39"/>
      <c r="B217" s="40"/>
      <c r="C217" s="260" t="s">
        <v>307</v>
      </c>
      <c r="D217" s="260" t="s">
        <v>238</v>
      </c>
      <c r="E217" s="261" t="s">
        <v>308</v>
      </c>
      <c r="F217" s="262" t="s">
        <v>309</v>
      </c>
      <c r="G217" s="263" t="s">
        <v>235</v>
      </c>
      <c r="H217" s="264">
        <v>2</v>
      </c>
      <c r="I217" s="265"/>
      <c r="J217" s="266">
        <f>ROUND(I217*H217,2)</f>
        <v>0</v>
      </c>
      <c r="K217" s="267"/>
      <c r="L217" s="268"/>
      <c r="M217" s="269" t="s">
        <v>19</v>
      </c>
      <c r="N217" s="270" t="s">
        <v>43</v>
      </c>
      <c r="O217" s="85"/>
      <c r="P217" s="212">
        <f>O217*H217</f>
        <v>0</v>
      </c>
      <c r="Q217" s="212">
        <v>0</v>
      </c>
      <c r="R217" s="212">
        <f>Q217*H217</f>
        <v>0</v>
      </c>
      <c r="S217" s="212">
        <v>0</v>
      </c>
      <c r="T217" s="213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4" t="s">
        <v>158</v>
      </c>
      <c r="AT217" s="214" t="s">
        <v>238</v>
      </c>
      <c r="AU217" s="214" t="s">
        <v>82</v>
      </c>
      <c r="AY217" s="18" t="s">
        <v>117</v>
      </c>
      <c r="BE217" s="215">
        <f>IF(N217="základní",J217,0)</f>
        <v>0</v>
      </c>
      <c r="BF217" s="215">
        <f>IF(N217="snížená",J217,0)</f>
        <v>0</v>
      </c>
      <c r="BG217" s="215">
        <f>IF(N217="zákl. přenesená",J217,0)</f>
        <v>0</v>
      </c>
      <c r="BH217" s="215">
        <f>IF(N217="sníž. přenesená",J217,0)</f>
        <v>0</v>
      </c>
      <c r="BI217" s="215">
        <f>IF(N217="nulová",J217,0)</f>
        <v>0</v>
      </c>
      <c r="BJ217" s="18" t="s">
        <v>80</v>
      </c>
      <c r="BK217" s="215">
        <f>ROUND(I217*H217,2)</f>
        <v>0</v>
      </c>
      <c r="BL217" s="18" t="s">
        <v>123</v>
      </c>
      <c r="BM217" s="214" t="s">
        <v>310</v>
      </c>
    </row>
    <row r="218" s="2" customFormat="1" ht="14.4" customHeight="1">
      <c r="A218" s="39"/>
      <c r="B218" s="40"/>
      <c r="C218" s="202" t="s">
        <v>311</v>
      </c>
      <c r="D218" s="202" t="s">
        <v>119</v>
      </c>
      <c r="E218" s="203" t="s">
        <v>312</v>
      </c>
      <c r="F218" s="204" t="s">
        <v>313</v>
      </c>
      <c r="G218" s="205" t="s">
        <v>235</v>
      </c>
      <c r="H218" s="206">
        <v>3</v>
      </c>
      <c r="I218" s="207"/>
      <c r="J218" s="208">
        <f>ROUND(I218*H218,2)</f>
        <v>0</v>
      </c>
      <c r="K218" s="209"/>
      <c r="L218" s="45"/>
      <c r="M218" s="210" t="s">
        <v>19</v>
      </c>
      <c r="N218" s="211" t="s">
        <v>43</v>
      </c>
      <c r="O218" s="85"/>
      <c r="P218" s="212">
        <f>O218*H218</f>
        <v>0</v>
      </c>
      <c r="Q218" s="212">
        <v>0.35743999999999998</v>
      </c>
      <c r="R218" s="212">
        <f>Q218*H218</f>
        <v>1.0723199999999999</v>
      </c>
      <c r="S218" s="212">
        <v>0</v>
      </c>
      <c r="T218" s="213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4" t="s">
        <v>123</v>
      </c>
      <c r="AT218" s="214" t="s">
        <v>119</v>
      </c>
      <c r="AU218" s="214" t="s">
        <v>82</v>
      </c>
      <c r="AY218" s="18" t="s">
        <v>117</v>
      </c>
      <c r="BE218" s="215">
        <f>IF(N218="základní",J218,0)</f>
        <v>0</v>
      </c>
      <c r="BF218" s="215">
        <f>IF(N218="snížená",J218,0)</f>
        <v>0</v>
      </c>
      <c r="BG218" s="215">
        <f>IF(N218="zákl. přenesená",J218,0)</f>
        <v>0</v>
      </c>
      <c r="BH218" s="215">
        <f>IF(N218="sníž. přenesená",J218,0)</f>
        <v>0</v>
      </c>
      <c r="BI218" s="215">
        <f>IF(N218="nulová",J218,0)</f>
        <v>0</v>
      </c>
      <c r="BJ218" s="18" t="s">
        <v>80</v>
      </c>
      <c r="BK218" s="215">
        <f>ROUND(I218*H218,2)</f>
        <v>0</v>
      </c>
      <c r="BL218" s="18" t="s">
        <v>123</v>
      </c>
      <c r="BM218" s="214" t="s">
        <v>314</v>
      </c>
    </row>
    <row r="219" s="2" customFormat="1" ht="49.05" customHeight="1">
      <c r="A219" s="39"/>
      <c r="B219" s="40"/>
      <c r="C219" s="260" t="s">
        <v>315</v>
      </c>
      <c r="D219" s="260" t="s">
        <v>238</v>
      </c>
      <c r="E219" s="261" t="s">
        <v>316</v>
      </c>
      <c r="F219" s="262" t="s">
        <v>317</v>
      </c>
      <c r="G219" s="263" t="s">
        <v>235</v>
      </c>
      <c r="H219" s="264">
        <v>3</v>
      </c>
      <c r="I219" s="265"/>
      <c r="J219" s="266">
        <f>ROUND(I219*H219,2)</f>
        <v>0</v>
      </c>
      <c r="K219" s="267"/>
      <c r="L219" s="268"/>
      <c r="M219" s="269" t="s">
        <v>19</v>
      </c>
      <c r="N219" s="270" t="s">
        <v>43</v>
      </c>
      <c r="O219" s="85"/>
      <c r="P219" s="212">
        <f>O219*H219</f>
        <v>0</v>
      </c>
      <c r="Q219" s="212">
        <v>0.056599999999999998</v>
      </c>
      <c r="R219" s="212">
        <f>Q219*H219</f>
        <v>0.16980000000000001</v>
      </c>
      <c r="S219" s="212">
        <v>0</v>
      </c>
      <c r="T219" s="213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4" t="s">
        <v>158</v>
      </c>
      <c r="AT219" s="214" t="s">
        <v>238</v>
      </c>
      <c r="AU219" s="214" t="s">
        <v>82</v>
      </c>
      <c r="AY219" s="18" t="s">
        <v>117</v>
      </c>
      <c r="BE219" s="215">
        <f>IF(N219="základní",J219,0)</f>
        <v>0</v>
      </c>
      <c r="BF219" s="215">
        <f>IF(N219="snížená",J219,0)</f>
        <v>0</v>
      </c>
      <c r="BG219" s="215">
        <f>IF(N219="zákl. přenesená",J219,0)</f>
        <v>0</v>
      </c>
      <c r="BH219" s="215">
        <f>IF(N219="sníž. přenesená",J219,0)</f>
        <v>0</v>
      </c>
      <c r="BI219" s="215">
        <f>IF(N219="nulová",J219,0)</f>
        <v>0</v>
      </c>
      <c r="BJ219" s="18" t="s">
        <v>80</v>
      </c>
      <c r="BK219" s="215">
        <f>ROUND(I219*H219,2)</f>
        <v>0</v>
      </c>
      <c r="BL219" s="18" t="s">
        <v>123</v>
      </c>
      <c r="BM219" s="214" t="s">
        <v>318</v>
      </c>
    </row>
    <row r="220" s="2" customFormat="1" ht="24.15" customHeight="1">
      <c r="A220" s="39"/>
      <c r="B220" s="40"/>
      <c r="C220" s="202" t="s">
        <v>319</v>
      </c>
      <c r="D220" s="202" t="s">
        <v>119</v>
      </c>
      <c r="E220" s="203" t="s">
        <v>320</v>
      </c>
      <c r="F220" s="204" t="s">
        <v>321</v>
      </c>
      <c r="G220" s="205" t="s">
        <v>235</v>
      </c>
      <c r="H220" s="206">
        <v>2</v>
      </c>
      <c r="I220" s="207"/>
      <c r="J220" s="208">
        <f>ROUND(I220*H220,2)</f>
        <v>0</v>
      </c>
      <c r="K220" s="209"/>
      <c r="L220" s="45"/>
      <c r="M220" s="210" t="s">
        <v>19</v>
      </c>
      <c r="N220" s="211" t="s">
        <v>43</v>
      </c>
      <c r="O220" s="85"/>
      <c r="P220" s="212">
        <f>O220*H220</f>
        <v>0</v>
      </c>
      <c r="Q220" s="212">
        <v>0.00080000000000000004</v>
      </c>
      <c r="R220" s="212">
        <f>Q220*H220</f>
        <v>0.0016000000000000001</v>
      </c>
      <c r="S220" s="212">
        <v>0</v>
      </c>
      <c r="T220" s="213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4" t="s">
        <v>123</v>
      </c>
      <c r="AT220" s="214" t="s">
        <v>119</v>
      </c>
      <c r="AU220" s="214" t="s">
        <v>82</v>
      </c>
      <c r="AY220" s="18" t="s">
        <v>117</v>
      </c>
      <c r="BE220" s="215">
        <f>IF(N220="základní",J220,0)</f>
        <v>0</v>
      </c>
      <c r="BF220" s="215">
        <f>IF(N220="snížená",J220,0)</f>
        <v>0</v>
      </c>
      <c r="BG220" s="215">
        <f>IF(N220="zákl. přenesená",J220,0)</f>
        <v>0</v>
      </c>
      <c r="BH220" s="215">
        <f>IF(N220="sníž. přenesená",J220,0)</f>
        <v>0</v>
      </c>
      <c r="BI220" s="215">
        <f>IF(N220="nulová",J220,0)</f>
        <v>0</v>
      </c>
      <c r="BJ220" s="18" t="s">
        <v>80</v>
      </c>
      <c r="BK220" s="215">
        <f>ROUND(I220*H220,2)</f>
        <v>0</v>
      </c>
      <c r="BL220" s="18" t="s">
        <v>123</v>
      </c>
      <c r="BM220" s="214" t="s">
        <v>322</v>
      </c>
    </row>
    <row r="221" s="2" customFormat="1" ht="24.15" customHeight="1">
      <c r="A221" s="39"/>
      <c r="B221" s="40"/>
      <c r="C221" s="260" t="s">
        <v>323</v>
      </c>
      <c r="D221" s="260" t="s">
        <v>238</v>
      </c>
      <c r="E221" s="261" t="s">
        <v>324</v>
      </c>
      <c r="F221" s="262" t="s">
        <v>325</v>
      </c>
      <c r="G221" s="263" t="s">
        <v>235</v>
      </c>
      <c r="H221" s="264">
        <v>2</v>
      </c>
      <c r="I221" s="265"/>
      <c r="J221" s="266">
        <f>ROUND(I221*H221,2)</f>
        <v>0</v>
      </c>
      <c r="K221" s="267"/>
      <c r="L221" s="268"/>
      <c r="M221" s="269" t="s">
        <v>19</v>
      </c>
      <c r="N221" s="270" t="s">
        <v>43</v>
      </c>
      <c r="O221" s="85"/>
      <c r="P221" s="212">
        <f>O221*H221</f>
        <v>0</v>
      </c>
      <c r="Q221" s="212">
        <v>0.02</v>
      </c>
      <c r="R221" s="212">
        <f>Q221*H221</f>
        <v>0.040000000000000001</v>
      </c>
      <c r="S221" s="212">
        <v>0</v>
      </c>
      <c r="T221" s="213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4" t="s">
        <v>158</v>
      </c>
      <c r="AT221" s="214" t="s">
        <v>238</v>
      </c>
      <c r="AU221" s="214" t="s">
        <v>82</v>
      </c>
      <c r="AY221" s="18" t="s">
        <v>117</v>
      </c>
      <c r="BE221" s="215">
        <f>IF(N221="základní",J221,0)</f>
        <v>0</v>
      </c>
      <c r="BF221" s="215">
        <f>IF(N221="snížená",J221,0)</f>
        <v>0</v>
      </c>
      <c r="BG221" s="215">
        <f>IF(N221="zákl. přenesená",J221,0)</f>
        <v>0</v>
      </c>
      <c r="BH221" s="215">
        <f>IF(N221="sníž. přenesená",J221,0)</f>
        <v>0</v>
      </c>
      <c r="BI221" s="215">
        <f>IF(N221="nulová",J221,0)</f>
        <v>0</v>
      </c>
      <c r="BJ221" s="18" t="s">
        <v>80</v>
      </c>
      <c r="BK221" s="215">
        <f>ROUND(I221*H221,2)</f>
        <v>0</v>
      </c>
      <c r="BL221" s="18" t="s">
        <v>123</v>
      </c>
      <c r="BM221" s="214" t="s">
        <v>326</v>
      </c>
    </row>
    <row r="222" s="12" customFormat="1" ht="22.8" customHeight="1">
      <c r="A222" s="12"/>
      <c r="B222" s="186"/>
      <c r="C222" s="187"/>
      <c r="D222" s="188" t="s">
        <v>71</v>
      </c>
      <c r="E222" s="200" t="s">
        <v>327</v>
      </c>
      <c r="F222" s="200" t="s">
        <v>328</v>
      </c>
      <c r="G222" s="187"/>
      <c r="H222" s="187"/>
      <c r="I222" s="190"/>
      <c r="J222" s="201">
        <f>BK222</f>
        <v>0</v>
      </c>
      <c r="K222" s="187"/>
      <c r="L222" s="192"/>
      <c r="M222" s="193"/>
      <c r="N222" s="194"/>
      <c r="O222" s="194"/>
      <c r="P222" s="195">
        <f>SUM(P223:P228)</f>
        <v>0</v>
      </c>
      <c r="Q222" s="194"/>
      <c r="R222" s="195">
        <f>SUM(R223:R228)</f>
        <v>0.00015000000000000001</v>
      </c>
      <c r="S222" s="194"/>
      <c r="T222" s="196">
        <f>SUM(T223:T228)</f>
        <v>3.2880000000000003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197" t="s">
        <v>80</v>
      </c>
      <c r="AT222" s="198" t="s">
        <v>71</v>
      </c>
      <c r="AU222" s="198" t="s">
        <v>80</v>
      </c>
      <c r="AY222" s="197" t="s">
        <v>117</v>
      </c>
      <c r="BK222" s="199">
        <f>SUM(BK223:BK228)</f>
        <v>0</v>
      </c>
    </row>
    <row r="223" s="2" customFormat="1" ht="24.15" customHeight="1">
      <c r="A223" s="39"/>
      <c r="B223" s="40"/>
      <c r="C223" s="202" t="s">
        <v>329</v>
      </c>
      <c r="D223" s="202" t="s">
        <v>119</v>
      </c>
      <c r="E223" s="203" t="s">
        <v>330</v>
      </c>
      <c r="F223" s="204" t="s">
        <v>331</v>
      </c>
      <c r="G223" s="205" t="s">
        <v>155</v>
      </c>
      <c r="H223" s="206">
        <v>9</v>
      </c>
      <c r="I223" s="207"/>
      <c r="J223" s="208">
        <f>ROUND(I223*H223,2)</f>
        <v>0</v>
      </c>
      <c r="K223" s="209"/>
      <c r="L223" s="45"/>
      <c r="M223" s="210" t="s">
        <v>19</v>
      </c>
      <c r="N223" s="211" t="s">
        <v>43</v>
      </c>
      <c r="O223" s="85"/>
      <c r="P223" s="212">
        <f>O223*H223</f>
        <v>0</v>
      </c>
      <c r="Q223" s="212">
        <v>0</v>
      </c>
      <c r="R223" s="212">
        <f>Q223*H223</f>
        <v>0</v>
      </c>
      <c r="S223" s="212">
        <v>0</v>
      </c>
      <c r="T223" s="213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4" t="s">
        <v>123</v>
      </c>
      <c r="AT223" s="214" t="s">
        <v>119</v>
      </c>
      <c r="AU223" s="214" t="s">
        <v>82</v>
      </c>
      <c r="AY223" s="18" t="s">
        <v>117</v>
      </c>
      <c r="BE223" s="215">
        <f>IF(N223="základní",J223,0)</f>
        <v>0</v>
      </c>
      <c r="BF223" s="215">
        <f>IF(N223="snížená",J223,0)</f>
        <v>0</v>
      </c>
      <c r="BG223" s="215">
        <f>IF(N223="zákl. přenesená",J223,0)</f>
        <v>0</v>
      </c>
      <c r="BH223" s="215">
        <f>IF(N223="sníž. přenesená",J223,0)</f>
        <v>0</v>
      </c>
      <c r="BI223" s="215">
        <f>IF(N223="nulová",J223,0)</f>
        <v>0</v>
      </c>
      <c r="BJ223" s="18" t="s">
        <v>80</v>
      </c>
      <c r="BK223" s="215">
        <f>ROUND(I223*H223,2)</f>
        <v>0</v>
      </c>
      <c r="BL223" s="18" t="s">
        <v>123</v>
      </c>
      <c r="BM223" s="214" t="s">
        <v>332</v>
      </c>
    </row>
    <row r="224" s="13" customFormat="1">
      <c r="A224" s="13"/>
      <c r="B224" s="216"/>
      <c r="C224" s="217"/>
      <c r="D224" s="218" t="s">
        <v>125</v>
      </c>
      <c r="E224" s="219" t="s">
        <v>19</v>
      </c>
      <c r="F224" s="220" t="s">
        <v>333</v>
      </c>
      <c r="G224" s="217"/>
      <c r="H224" s="221">
        <v>9</v>
      </c>
      <c r="I224" s="222"/>
      <c r="J224" s="217"/>
      <c r="K224" s="217"/>
      <c r="L224" s="223"/>
      <c r="M224" s="224"/>
      <c r="N224" s="225"/>
      <c r="O224" s="225"/>
      <c r="P224" s="225"/>
      <c r="Q224" s="225"/>
      <c r="R224" s="225"/>
      <c r="S224" s="225"/>
      <c r="T224" s="22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27" t="s">
        <v>125</v>
      </c>
      <c r="AU224" s="227" t="s">
        <v>82</v>
      </c>
      <c r="AV224" s="13" t="s">
        <v>82</v>
      </c>
      <c r="AW224" s="13" t="s">
        <v>33</v>
      </c>
      <c r="AX224" s="13" t="s">
        <v>80</v>
      </c>
      <c r="AY224" s="227" t="s">
        <v>117</v>
      </c>
    </row>
    <row r="225" s="2" customFormat="1" ht="24.15" customHeight="1">
      <c r="A225" s="39"/>
      <c r="B225" s="40"/>
      <c r="C225" s="202" t="s">
        <v>334</v>
      </c>
      <c r="D225" s="202" t="s">
        <v>119</v>
      </c>
      <c r="E225" s="203" t="s">
        <v>335</v>
      </c>
      <c r="F225" s="204" t="s">
        <v>336</v>
      </c>
      <c r="G225" s="205" t="s">
        <v>155</v>
      </c>
      <c r="H225" s="206">
        <v>7.5</v>
      </c>
      <c r="I225" s="207"/>
      <c r="J225" s="208">
        <f>ROUND(I225*H225,2)</f>
        <v>0</v>
      </c>
      <c r="K225" s="209"/>
      <c r="L225" s="45"/>
      <c r="M225" s="210" t="s">
        <v>19</v>
      </c>
      <c r="N225" s="211" t="s">
        <v>43</v>
      </c>
      <c r="O225" s="85"/>
      <c r="P225" s="212">
        <f>O225*H225</f>
        <v>0</v>
      </c>
      <c r="Q225" s="212">
        <v>2.0000000000000002E-05</v>
      </c>
      <c r="R225" s="212">
        <f>Q225*H225</f>
        <v>0.00015000000000000001</v>
      </c>
      <c r="S225" s="212">
        <v>0</v>
      </c>
      <c r="T225" s="213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14" t="s">
        <v>123</v>
      </c>
      <c r="AT225" s="214" t="s">
        <v>119</v>
      </c>
      <c r="AU225" s="214" t="s">
        <v>82</v>
      </c>
      <c r="AY225" s="18" t="s">
        <v>117</v>
      </c>
      <c r="BE225" s="215">
        <f>IF(N225="základní",J225,0)</f>
        <v>0</v>
      </c>
      <c r="BF225" s="215">
        <f>IF(N225="snížená",J225,0)</f>
        <v>0</v>
      </c>
      <c r="BG225" s="215">
        <f>IF(N225="zákl. přenesená",J225,0)</f>
        <v>0</v>
      </c>
      <c r="BH225" s="215">
        <f>IF(N225="sníž. přenesená",J225,0)</f>
        <v>0</v>
      </c>
      <c r="BI225" s="215">
        <f>IF(N225="nulová",J225,0)</f>
        <v>0</v>
      </c>
      <c r="BJ225" s="18" t="s">
        <v>80</v>
      </c>
      <c r="BK225" s="215">
        <f>ROUND(I225*H225,2)</f>
        <v>0</v>
      </c>
      <c r="BL225" s="18" t="s">
        <v>123</v>
      </c>
      <c r="BM225" s="214" t="s">
        <v>337</v>
      </c>
    </row>
    <row r="226" s="13" customFormat="1">
      <c r="A226" s="13"/>
      <c r="B226" s="216"/>
      <c r="C226" s="217"/>
      <c r="D226" s="218" t="s">
        <v>125</v>
      </c>
      <c r="E226" s="219" t="s">
        <v>19</v>
      </c>
      <c r="F226" s="220" t="s">
        <v>338</v>
      </c>
      <c r="G226" s="217"/>
      <c r="H226" s="221">
        <v>7.5</v>
      </c>
      <c r="I226" s="222"/>
      <c r="J226" s="217"/>
      <c r="K226" s="217"/>
      <c r="L226" s="223"/>
      <c r="M226" s="224"/>
      <c r="N226" s="225"/>
      <c r="O226" s="225"/>
      <c r="P226" s="225"/>
      <c r="Q226" s="225"/>
      <c r="R226" s="225"/>
      <c r="S226" s="225"/>
      <c r="T226" s="22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27" t="s">
        <v>125</v>
      </c>
      <c r="AU226" s="227" t="s">
        <v>82</v>
      </c>
      <c r="AV226" s="13" t="s">
        <v>82</v>
      </c>
      <c r="AW226" s="13" t="s">
        <v>33</v>
      </c>
      <c r="AX226" s="13" t="s">
        <v>80</v>
      </c>
      <c r="AY226" s="227" t="s">
        <v>117</v>
      </c>
    </row>
    <row r="227" s="2" customFormat="1" ht="14.4" customHeight="1">
      <c r="A227" s="39"/>
      <c r="B227" s="40"/>
      <c r="C227" s="202" t="s">
        <v>339</v>
      </c>
      <c r="D227" s="202" t="s">
        <v>119</v>
      </c>
      <c r="E227" s="203" t="s">
        <v>340</v>
      </c>
      <c r="F227" s="204" t="s">
        <v>341</v>
      </c>
      <c r="G227" s="205" t="s">
        <v>172</v>
      </c>
      <c r="H227" s="206">
        <v>1.3700000000000001</v>
      </c>
      <c r="I227" s="207"/>
      <c r="J227" s="208">
        <f>ROUND(I227*H227,2)</f>
        <v>0</v>
      </c>
      <c r="K227" s="209"/>
      <c r="L227" s="45"/>
      <c r="M227" s="210" t="s">
        <v>19</v>
      </c>
      <c r="N227" s="211" t="s">
        <v>43</v>
      </c>
      <c r="O227" s="85"/>
      <c r="P227" s="212">
        <f>O227*H227</f>
        <v>0</v>
      </c>
      <c r="Q227" s="212">
        <v>0</v>
      </c>
      <c r="R227" s="212">
        <f>Q227*H227</f>
        <v>0</v>
      </c>
      <c r="S227" s="212">
        <v>2.3999999999999999</v>
      </c>
      <c r="T227" s="213">
        <f>S227*H227</f>
        <v>3.2880000000000003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4" t="s">
        <v>123</v>
      </c>
      <c r="AT227" s="214" t="s">
        <v>119</v>
      </c>
      <c r="AU227" s="214" t="s">
        <v>82</v>
      </c>
      <c r="AY227" s="18" t="s">
        <v>117</v>
      </c>
      <c r="BE227" s="215">
        <f>IF(N227="základní",J227,0)</f>
        <v>0</v>
      </c>
      <c r="BF227" s="215">
        <f>IF(N227="snížená",J227,0)</f>
        <v>0</v>
      </c>
      <c r="BG227" s="215">
        <f>IF(N227="zákl. přenesená",J227,0)</f>
        <v>0</v>
      </c>
      <c r="BH227" s="215">
        <f>IF(N227="sníž. přenesená",J227,0)</f>
        <v>0</v>
      </c>
      <c r="BI227" s="215">
        <f>IF(N227="nulová",J227,0)</f>
        <v>0</v>
      </c>
      <c r="BJ227" s="18" t="s">
        <v>80</v>
      </c>
      <c r="BK227" s="215">
        <f>ROUND(I227*H227,2)</f>
        <v>0</v>
      </c>
      <c r="BL227" s="18" t="s">
        <v>123</v>
      </c>
      <c r="BM227" s="214" t="s">
        <v>342</v>
      </c>
    </row>
    <row r="228" s="13" customFormat="1">
      <c r="A228" s="13"/>
      <c r="B228" s="216"/>
      <c r="C228" s="217"/>
      <c r="D228" s="218" t="s">
        <v>125</v>
      </c>
      <c r="E228" s="219" t="s">
        <v>19</v>
      </c>
      <c r="F228" s="220" t="s">
        <v>343</v>
      </c>
      <c r="G228" s="217"/>
      <c r="H228" s="221">
        <v>1.3700000000000001</v>
      </c>
      <c r="I228" s="222"/>
      <c r="J228" s="217"/>
      <c r="K228" s="217"/>
      <c r="L228" s="223"/>
      <c r="M228" s="224"/>
      <c r="N228" s="225"/>
      <c r="O228" s="225"/>
      <c r="P228" s="225"/>
      <c r="Q228" s="225"/>
      <c r="R228" s="225"/>
      <c r="S228" s="225"/>
      <c r="T228" s="22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27" t="s">
        <v>125</v>
      </c>
      <c r="AU228" s="227" t="s">
        <v>82</v>
      </c>
      <c r="AV228" s="13" t="s">
        <v>82</v>
      </c>
      <c r="AW228" s="13" t="s">
        <v>33</v>
      </c>
      <c r="AX228" s="13" t="s">
        <v>80</v>
      </c>
      <c r="AY228" s="227" t="s">
        <v>117</v>
      </c>
    </row>
    <row r="229" s="12" customFormat="1" ht="22.8" customHeight="1">
      <c r="A229" s="12"/>
      <c r="B229" s="186"/>
      <c r="C229" s="187"/>
      <c r="D229" s="188" t="s">
        <v>71</v>
      </c>
      <c r="E229" s="200" t="s">
        <v>344</v>
      </c>
      <c r="F229" s="200" t="s">
        <v>345</v>
      </c>
      <c r="G229" s="187"/>
      <c r="H229" s="187"/>
      <c r="I229" s="190"/>
      <c r="J229" s="201">
        <f>BK229</f>
        <v>0</v>
      </c>
      <c r="K229" s="187"/>
      <c r="L229" s="192"/>
      <c r="M229" s="193"/>
      <c r="N229" s="194"/>
      <c r="O229" s="194"/>
      <c r="P229" s="195">
        <f>SUM(P230:P240)</f>
        <v>0</v>
      </c>
      <c r="Q229" s="194"/>
      <c r="R229" s="195">
        <f>SUM(R230:R240)</f>
        <v>0</v>
      </c>
      <c r="S229" s="194"/>
      <c r="T229" s="196">
        <f>SUM(T230:T240)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197" t="s">
        <v>80</v>
      </c>
      <c r="AT229" s="198" t="s">
        <v>71</v>
      </c>
      <c r="AU229" s="198" t="s">
        <v>80</v>
      </c>
      <c r="AY229" s="197" t="s">
        <v>117</v>
      </c>
      <c r="BK229" s="199">
        <f>SUM(BK230:BK240)</f>
        <v>0</v>
      </c>
    </row>
    <row r="230" s="2" customFormat="1" ht="37.8" customHeight="1">
      <c r="A230" s="39"/>
      <c r="B230" s="40"/>
      <c r="C230" s="202" t="s">
        <v>346</v>
      </c>
      <c r="D230" s="202" t="s">
        <v>119</v>
      </c>
      <c r="E230" s="203" t="s">
        <v>347</v>
      </c>
      <c r="F230" s="204" t="s">
        <v>348</v>
      </c>
      <c r="G230" s="205" t="s">
        <v>210</v>
      </c>
      <c r="H230" s="206">
        <v>43.542999999999999</v>
      </c>
      <c r="I230" s="207"/>
      <c r="J230" s="208">
        <f>ROUND(I230*H230,2)</f>
        <v>0</v>
      </c>
      <c r="K230" s="209"/>
      <c r="L230" s="45"/>
      <c r="M230" s="210" t="s">
        <v>19</v>
      </c>
      <c r="N230" s="211" t="s">
        <v>43</v>
      </c>
      <c r="O230" s="85"/>
      <c r="P230" s="212">
        <f>O230*H230</f>
        <v>0</v>
      </c>
      <c r="Q230" s="212">
        <v>0</v>
      </c>
      <c r="R230" s="212">
        <f>Q230*H230</f>
        <v>0</v>
      </c>
      <c r="S230" s="212">
        <v>0</v>
      </c>
      <c r="T230" s="213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14" t="s">
        <v>123</v>
      </c>
      <c r="AT230" s="214" t="s">
        <v>119</v>
      </c>
      <c r="AU230" s="214" t="s">
        <v>82</v>
      </c>
      <c r="AY230" s="18" t="s">
        <v>117</v>
      </c>
      <c r="BE230" s="215">
        <f>IF(N230="základní",J230,0)</f>
        <v>0</v>
      </c>
      <c r="BF230" s="215">
        <f>IF(N230="snížená",J230,0)</f>
        <v>0</v>
      </c>
      <c r="BG230" s="215">
        <f>IF(N230="zákl. přenesená",J230,0)</f>
        <v>0</v>
      </c>
      <c r="BH230" s="215">
        <f>IF(N230="sníž. přenesená",J230,0)</f>
        <v>0</v>
      </c>
      <c r="BI230" s="215">
        <f>IF(N230="nulová",J230,0)</f>
        <v>0</v>
      </c>
      <c r="BJ230" s="18" t="s">
        <v>80</v>
      </c>
      <c r="BK230" s="215">
        <f>ROUND(I230*H230,2)</f>
        <v>0</v>
      </c>
      <c r="BL230" s="18" t="s">
        <v>123</v>
      </c>
      <c r="BM230" s="214" t="s">
        <v>349</v>
      </c>
    </row>
    <row r="231" s="2" customFormat="1" ht="24.15" customHeight="1">
      <c r="A231" s="39"/>
      <c r="B231" s="40"/>
      <c r="C231" s="202" t="s">
        <v>350</v>
      </c>
      <c r="D231" s="202" t="s">
        <v>119</v>
      </c>
      <c r="E231" s="203" t="s">
        <v>351</v>
      </c>
      <c r="F231" s="204" t="s">
        <v>352</v>
      </c>
      <c r="G231" s="205" t="s">
        <v>210</v>
      </c>
      <c r="H231" s="206">
        <v>136.18299999999999</v>
      </c>
      <c r="I231" s="207"/>
      <c r="J231" s="208">
        <f>ROUND(I231*H231,2)</f>
        <v>0</v>
      </c>
      <c r="K231" s="209"/>
      <c r="L231" s="45"/>
      <c r="M231" s="210" t="s">
        <v>19</v>
      </c>
      <c r="N231" s="211" t="s">
        <v>43</v>
      </c>
      <c r="O231" s="85"/>
      <c r="P231" s="212">
        <f>O231*H231</f>
        <v>0</v>
      </c>
      <c r="Q231" s="212">
        <v>0</v>
      </c>
      <c r="R231" s="212">
        <f>Q231*H231</f>
        <v>0</v>
      </c>
      <c r="S231" s="212">
        <v>0</v>
      </c>
      <c r="T231" s="213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14" t="s">
        <v>123</v>
      </c>
      <c r="AT231" s="214" t="s">
        <v>119</v>
      </c>
      <c r="AU231" s="214" t="s">
        <v>82</v>
      </c>
      <c r="AY231" s="18" t="s">
        <v>117</v>
      </c>
      <c r="BE231" s="215">
        <f>IF(N231="základní",J231,0)</f>
        <v>0</v>
      </c>
      <c r="BF231" s="215">
        <f>IF(N231="snížená",J231,0)</f>
        <v>0</v>
      </c>
      <c r="BG231" s="215">
        <f>IF(N231="zákl. přenesená",J231,0)</f>
        <v>0</v>
      </c>
      <c r="BH231" s="215">
        <f>IF(N231="sníž. přenesená",J231,0)</f>
        <v>0</v>
      </c>
      <c r="BI231" s="215">
        <f>IF(N231="nulová",J231,0)</f>
        <v>0</v>
      </c>
      <c r="BJ231" s="18" t="s">
        <v>80</v>
      </c>
      <c r="BK231" s="215">
        <f>ROUND(I231*H231,2)</f>
        <v>0</v>
      </c>
      <c r="BL231" s="18" t="s">
        <v>123</v>
      </c>
      <c r="BM231" s="214" t="s">
        <v>353</v>
      </c>
    </row>
    <row r="232" s="2" customFormat="1" ht="37.8" customHeight="1">
      <c r="A232" s="39"/>
      <c r="B232" s="40"/>
      <c r="C232" s="202" t="s">
        <v>354</v>
      </c>
      <c r="D232" s="202" t="s">
        <v>119</v>
      </c>
      <c r="E232" s="203" t="s">
        <v>355</v>
      </c>
      <c r="F232" s="204" t="s">
        <v>356</v>
      </c>
      <c r="G232" s="205" t="s">
        <v>210</v>
      </c>
      <c r="H232" s="206">
        <v>1225.6469999999999</v>
      </c>
      <c r="I232" s="207"/>
      <c r="J232" s="208">
        <f>ROUND(I232*H232,2)</f>
        <v>0</v>
      </c>
      <c r="K232" s="209"/>
      <c r="L232" s="45"/>
      <c r="M232" s="210" t="s">
        <v>19</v>
      </c>
      <c r="N232" s="211" t="s">
        <v>43</v>
      </c>
      <c r="O232" s="85"/>
      <c r="P232" s="212">
        <f>O232*H232</f>
        <v>0</v>
      </c>
      <c r="Q232" s="212">
        <v>0</v>
      </c>
      <c r="R232" s="212">
        <f>Q232*H232</f>
        <v>0</v>
      </c>
      <c r="S232" s="212">
        <v>0</v>
      </c>
      <c r="T232" s="213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14" t="s">
        <v>123</v>
      </c>
      <c r="AT232" s="214" t="s">
        <v>119</v>
      </c>
      <c r="AU232" s="214" t="s">
        <v>82</v>
      </c>
      <c r="AY232" s="18" t="s">
        <v>117</v>
      </c>
      <c r="BE232" s="215">
        <f>IF(N232="základní",J232,0)</f>
        <v>0</v>
      </c>
      <c r="BF232" s="215">
        <f>IF(N232="snížená",J232,0)</f>
        <v>0</v>
      </c>
      <c r="BG232" s="215">
        <f>IF(N232="zákl. přenesená",J232,0)</f>
        <v>0</v>
      </c>
      <c r="BH232" s="215">
        <f>IF(N232="sníž. přenesená",J232,0)</f>
        <v>0</v>
      </c>
      <c r="BI232" s="215">
        <f>IF(N232="nulová",J232,0)</f>
        <v>0</v>
      </c>
      <c r="BJ232" s="18" t="s">
        <v>80</v>
      </c>
      <c r="BK232" s="215">
        <f>ROUND(I232*H232,2)</f>
        <v>0</v>
      </c>
      <c r="BL232" s="18" t="s">
        <v>123</v>
      </c>
      <c r="BM232" s="214" t="s">
        <v>357</v>
      </c>
    </row>
    <row r="233" s="13" customFormat="1">
      <c r="A233" s="13"/>
      <c r="B233" s="216"/>
      <c r="C233" s="217"/>
      <c r="D233" s="218" t="s">
        <v>125</v>
      </c>
      <c r="E233" s="217"/>
      <c r="F233" s="220" t="s">
        <v>358</v>
      </c>
      <c r="G233" s="217"/>
      <c r="H233" s="221">
        <v>1225.6469999999999</v>
      </c>
      <c r="I233" s="222"/>
      <c r="J233" s="217"/>
      <c r="K233" s="217"/>
      <c r="L233" s="223"/>
      <c r="M233" s="224"/>
      <c r="N233" s="225"/>
      <c r="O233" s="225"/>
      <c r="P233" s="225"/>
      <c r="Q233" s="225"/>
      <c r="R233" s="225"/>
      <c r="S233" s="225"/>
      <c r="T233" s="226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27" t="s">
        <v>125</v>
      </c>
      <c r="AU233" s="227" t="s">
        <v>82</v>
      </c>
      <c r="AV233" s="13" t="s">
        <v>82</v>
      </c>
      <c r="AW233" s="13" t="s">
        <v>4</v>
      </c>
      <c r="AX233" s="13" t="s">
        <v>80</v>
      </c>
      <c r="AY233" s="227" t="s">
        <v>117</v>
      </c>
    </row>
    <row r="234" s="2" customFormat="1" ht="37.8" customHeight="1">
      <c r="A234" s="39"/>
      <c r="B234" s="40"/>
      <c r="C234" s="202" t="s">
        <v>359</v>
      </c>
      <c r="D234" s="202" t="s">
        <v>119</v>
      </c>
      <c r="E234" s="203" t="s">
        <v>360</v>
      </c>
      <c r="F234" s="204" t="s">
        <v>361</v>
      </c>
      <c r="G234" s="205" t="s">
        <v>210</v>
      </c>
      <c r="H234" s="206">
        <v>49.210999999999999</v>
      </c>
      <c r="I234" s="207"/>
      <c r="J234" s="208">
        <f>ROUND(I234*H234,2)</f>
        <v>0</v>
      </c>
      <c r="K234" s="209"/>
      <c r="L234" s="45"/>
      <c r="M234" s="210" t="s">
        <v>19</v>
      </c>
      <c r="N234" s="211" t="s">
        <v>43</v>
      </c>
      <c r="O234" s="85"/>
      <c r="P234" s="212">
        <f>O234*H234</f>
        <v>0</v>
      </c>
      <c r="Q234" s="212">
        <v>0</v>
      </c>
      <c r="R234" s="212">
        <f>Q234*H234</f>
        <v>0</v>
      </c>
      <c r="S234" s="212">
        <v>0</v>
      </c>
      <c r="T234" s="213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4" t="s">
        <v>123</v>
      </c>
      <c r="AT234" s="214" t="s">
        <v>119</v>
      </c>
      <c r="AU234" s="214" t="s">
        <v>82</v>
      </c>
      <c r="AY234" s="18" t="s">
        <v>117</v>
      </c>
      <c r="BE234" s="215">
        <f>IF(N234="základní",J234,0)</f>
        <v>0</v>
      </c>
      <c r="BF234" s="215">
        <f>IF(N234="snížená",J234,0)</f>
        <v>0</v>
      </c>
      <c r="BG234" s="215">
        <f>IF(N234="zákl. přenesená",J234,0)</f>
        <v>0</v>
      </c>
      <c r="BH234" s="215">
        <f>IF(N234="sníž. přenesená",J234,0)</f>
        <v>0</v>
      </c>
      <c r="BI234" s="215">
        <f>IF(N234="nulová",J234,0)</f>
        <v>0</v>
      </c>
      <c r="BJ234" s="18" t="s">
        <v>80</v>
      </c>
      <c r="BK234" s="215">
        <f>ROUND(I234*H234,2)</f>
        <v>0</v>
      </c>
      <c r="BL234" s="18" t="s">
        <v>123</v>
      </c>
      <c r="BM234" s="214" t="s">
        <v>362</v>
      </c>
    </row>
    <row r="235" s="2" customFormat="1" ht="37.8" customHeight="1">
      <c r="A235" s="39"/>
      <c r="B235" s="40"/>
      <c r="C235" s="202" t="s">
        <v>363</v>
      </c>
      <c r="D235" s="202" t="s">
        <v>119</v>
      </c>
      <c r="E235" s="203" t="s">
        <v>364</v>
      </c>
      <c r="F235" s="204" t="s">
        <v>365</v>
      </c>
      <c r="G235" s="205" t="s">
        <v>210</v>
      </c>
      <c r="H235" s="206">
        <v>34.527000000000001</v>
      </c>
      <c r="I235" s="207"/>
      <c r="J235" s="208">
        <f>ROUND(I235*H235,2)</f>
        <v>0</v>
      </c>
      <c r="K235" s="209"/>
      <c r="L235" s="45"/>
      <c r="M235" s="210" t="s">
        <v>19</v>
      </c>
      <c r="N235" s="211" t="s">
        <v>43</v>
      </c>
      <c r="O235" s="85"/>
      <c r="P235" s="212">
        <f>O235*H235</f>
        <v>0</v>
      </c>
      <c r="Q235" s="212">
        <v>0</v>
      </c>
      <c r="R235" s="212">
        <f>Q235*H235</f>
        <v>0</v>
      </c>
      <c r="S235" s="212">
        <v>0</v>
      </c>
      <c r="T235" s="213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14" t="s">
        <v>123</v>
      </c>
      <c r="AT235" s="214" t="s">
        <v>119</v>
      </c>
      <c r="AU235" s="214" t="s">
        <v>82</v>
      </c>
      <c r="AY235" s="18" t="s">
        <v>117</v>
      </c>
      <c r="BE235" s="215">
        <f>IF(N235="základní",J235,0)</f>
        <v>0</v>
      </c>
      <c r="BF235" s="215">
        <f>IF(N235="snížená",J235,0)</f>
        <v>0</v>
      </c>
      <c r="BG235" s="215">
        <f>IF(N235="zákl. přenesená",J235,0)</f>
        <v>0</v>
      </c>
      <c r="BH235" s="215">
        <f>IF(N235="sníž. přenesená",J235,0)</f>
        <v>0</v>
      </c>
      <c r="BI235" s="215">
        <f>IF(N235="nulová",J235,0)</f>
        <v>0</v>
      </c>
      <c r="BJ235" s="18" t="s">
        <v>80</v>
      </c>
      <c r="BK235" s="215">
        <f>ROUND(I235*H235,2)</f>
        <v>0</v>
      </c>
      <c r="BL235" s="18" t="s">
        <v>123</v>
      </c>
      <c r="BM235" s="214" t="s">
        <v>366</v>
      </c>
    </row>
    <row r="236" s="2" customFormat="1" ht="37.8" customHeight="1">
      <c r="A236" s="39"/>
      <c r="B236" s="40"/>
      <c r="C236" s="202" t="s">
        <v>367</v>
      </c>
      <c r="D236" s="202" t="s">
        <v>119</v>
      </c>
      <c r="E236" s="203" t="s">
        <v>368</v>
      </c>
      <c r="F236" s="204" t="s">
        <v>209</v>
      </c>
      <c r="G236" s="205" t="s">
        <v>210</v>
      </c>
      <c r="H236" s="206">
        <v>52.32</v>
      </c>
      <c r="I236" s="207"/>
      <c r="J236" s="208">
        <f>ROUND(I236*H236,2)</f>
        <v>0</v>
      </c>
      <c r="K236" s="209"/>
      <c r="L236" s="45"/>
      <c r="M236" s="210" t="s">
        <v>19</v>
      </c>
      <c r="N236" s="211" t="s">
        <v>43</v>
      </c>
      <c r="O236" s="85"/>
      <c r="P236" s="212">
        <f>O236*H236</f>
        <v>0</v>
      </c>
      <c r="Q236" s="212">
        <v>0</v>
      </c>
      <c r="R236" s="212">
        <f>Q236*H236</f>
        <v>0</v>
      </c>
      <c r="S236" s="212">
        <v>0</v>
      </c>
      <c r="T236" s="213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14" t="s">
        <v>123</v>
      </c>
      <c r="AT236" s="214" t="s">
        <v>119</v>
      </c>
      <c r="AU236" s="214" t="s">
        <v>82</v>
      </c>
      <c r="AY236" s="18" t="s">
        <v>117</v>
      </c>
      <c r="BE236" s="215">
        <f>IF(N236="základní",J236,0)</f>
        <v>0</v>
      </c>
      <c r="BF236" s="215">
        <f>IF(N236="snížená",J236,0)</f>
        <v>0</v>
      </c>
      <c r="BG236" s="215">
        <f>IF(N236="zákl. přenesená",J236,0)</f>
        <v>0</v>
      </c>
      <c r="BH236" s="215">
        <f>IF(N236="sníž. přenesená",J236,0)</f>
        <v>0</v>
      </c>
      <c r="BI236" s="215">
        <f>IF(N236="nulová",J236,0)</f>
        <v>0</v>
      </c>
      <c r="BJ236" s="18" t="s">
        <v>80</v>
      </c>
      <c r="BK236" s="215">
        <f>ROUND(I236*H236,2)</f>
        <v>0</v>
      </c>
      <c r="BL236" s="18" t="s">
        <v>123</v>
      </c>
      <c r="BM236" s="214" t="s">
        <v>369</v>
      </c>
    </row>
    <row r="237" s="2" customFormat="1" ht="49.05" customHeight="1">
      <c r="A237" s="39"/>
      <c r="B237" s="40"/>
      <c r="C237" s="202" t="s">
        <v>370</v>
      </c>
      <c r="D237" s="202" t="s">
        <v>119</v>
      </c>
      <c r="E237" s="203" t="s">
        <v>371</v>
      </c>
      <c r="F237" s="204" t="s">
        <v>372</v>
      </c>
      <c r="G237" s="205" t="s">
        <v>210</v>
      </c>
      <c r="H237" s="206">
        <v>0.125</v>
      </c>
      <c r="I237" s="207"/>
      <c r="J237" s="208">
        <f>ROUND(I237*H237,2)</f>
        <v>0</v>
      </c>
      <c r="K237" s="209"/>
      <c r="L237" s="45"/>
      <c r="M237" s="210" t="s">
        <v>19</v>
      </c>
      <c r="N237" s="211" t="s">
        <v>43</v>
      </c>
      <c r="O237" s="85"/>
      <c r="P237" s="212">
        <f>O237*H237</f>
        <v>0</v>
      </c>
      <c r="Q237" s="212">
        <v>0</v>
      </c>
      <c r="R237" s="212">
        <f>Q237*H237</f>
        <v>0</v>
      </c>
      <c r="S237" s="212">
        <v>0</v>
      </c>
      <c r="T237" s="213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14" t="s">
        <v>123</v>
      </c>
      <c r="AT237" s="214" t="s">
        <v>119</v>
      </c>
      <c r="AU237" s="214" t="s">
        <v>82</v>
      </c>
      <c r="AY237" s="18" t="s">
        <v>117</v>
      </c>
      <c r="BE237" s="215">
        <f>IF(N237="základní",J237,0)</f>
        <v>0</v>
      </c>
      <c r="BF237" s="215">
        <f>IF(N237="snížená",J237,0)</f>
        <v>0</v>
      </c>
      <c r="BG237" s="215">
        <f>IF(N237="zákl. přenesená",J237,0)</f>
        <v>0</v>
      </c>
      <c r="BH237" s="215">
        <f>IF(N237="sníž. přenesená",J237,0)</f>
        <v>0</v>
      </c>
      <c r="BI237" s="215">
        <f>IF(N237="nulová",J237,0)</f>
        <v>0</v>
      </c>
      <c r="BJ237" s="18" t="s">
        <v>80</v>
      </c>
      <c r="BK237" s="215">
        <f>ROUND(I237*H237,2)</f>
        <v>0</v>
      </c>
      <c r="BL237" s="18" t="s">
        <v>123</v>
      </c>
      <c r="BM237" s="214" t="s">
        <v>373</v>
      </c>
    </row>
    <row r="238" s="2" customFormat="1" ht="37.8" customHeight="1">
      <c r="A238" s="39"/>
      <c r="B238" s="40"/>
      <c r="C238" s="202" t="s">
        <v>374</v>
      </c>
      <c r="D238" s="202" t="s">
        <v>119</v>
      </c>
      <c r="E238" s="203" t="s">
        <v>375</v>
      </c>
      <c r="F238" s="204" t="s">
        <v>376</v>
      </c>
      <c r="G238" s="205" t="s">
        <v>210</v>
      </c>
      <c r="H238" s="206">
        <v>35.145000000000003</v>
      </c>
      <c r="I238" s="207"/>
      <c r="J238" s="208">
        <f>ROUND(I238*H238,2)</f>
        <v>0</v>
      </c>
      <c r="K238" s="209"/>
      <c r="L238" s="45"/>
      <c r="M238" s="210" t="s">
        <v>19</v>
      </c>
      <c r="N238" s="211" t="s">
        <v>43</v>
      </c>
      <c r="O238" s="85"/>
      <c r="P238" s="212">
        <f>O238*H238</f>
        <v>0</v>
      </c>
      <c r="Q238" s="212">
        <v>0</v>
      </c>
      <c r="R238" s="212">
        <f>Q238*H238</f>
        <v>0</v>
      </c>
      <c r="S238" s="212">
        <v>0</v>
      </c>
      <c r="T238" s="213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14" t="s">
        <v>123</v>
      </c>
      <c r="AT238" s="214" t="s">
        <v>119</v>
      </c>
      <c r="AU238" s="214" t="s">
        <v>82</v>
      </c>
      <c r="AY238" s="18" t="s">
        <v>117</v>
      </c>
      <c r="BE238" s="215">
        <f>IF(N238="základní",J238,0)</f>
        <v>0</v>
      </c>
      <c r="BF238" s="215">
        <f>IF(N238="snížená",J238,0)</f>
        <v>0</v>
      </c>
      <c r="BG238" s="215">
        <f>IF(N238="zákl. přenesená",J238,0)</f>
        <v>0</v>
      </c>
      <c r="BH238" s="215">
        <f>IF(N238="sníž. přenesená",J238,0)</f>
        <v>0</v>
      </c>
      <c r="BI238" s="215">
        <f>IF(N238="nulová",J238,0)</f>
        <v>0</v>
      </c>
      <c r="BJ238" s="18" t="s">
        <v>80</v>
      </c>
      <c r="BK238" s="215">
        <f>ROUND(I238*H238,2)</f>
        <v>0</v>
      </c>
      <c r="BL238" s="18" t="s">
        <v>123</v>
      </c>
      <c r="BM238" s="214" t="s">
        <v>377</v>
      </c>
    </row>
    <row r="239" s="2" customFormat="1" ht="49.05" customHeight="1">
      <c r="A239" s="39"/>
      <c r="B239" s="40"/>
      <c r="C239" s="202" t="s">
        <v>378</v>
      </c>
      <c r="D239" s="202" t="s">
        <v>119</v>
      </c>
      <c r="E239" s="203" t="s">
        <v>379</v>
      </c>
      <c r="F239" s="204" t="s">
        <v>380</v>
      </c>
      <c r="G239" s="205" t="s">
        <v>210</v>
      </c>
      <c r="H239" s="206">
        <v>316.30500000000001</v>
      </c>
      <c r="I239" s="207"/>
      <c r="J239" s="208">
        <f>ROUND(I239*H239,2)</f>
        <v>0</v>
      </c>
      <c r="K239" s="209"/>
      <c r="L239" s="45"/>
      <c r="M239" s="210" t="s">
        <v>19</v>
      </c>
      <c r="N239" s="211" t="s">
        <v>43</v>
      </c>
      <c r="O239" s="85"/>
      <c r="P239" s="212">
        <f>O239*H239</f>
        <v>0</v>
      </c>
      <c r="Q239" s="212">
        <v>0</v>
      </c>
      <c r="R239" s="212">
        <f>Q239*H239</f>
        <v>0</v>
      </c>
      <c r="S239" s="212">
        <v>0</v>
      </c>
      <c r="T239" s="213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4" t="s">
        <v>123</v>
      </c>
      <c r="AT239" s="214" t="s">
        <v>119</v>
      </c>
      <c r="AU239" s="214" t="s">
        <v>82</v>
      </c>
      <c r="AY239" s="18" t="s">
        <v>117</v>
      </c>
      <c r="BE239" s="215">
        <f>IF(N239="základní",J239,0)</f>
        <v>0</v>
      </c>
      <c r="BF239" s="215">
        <f>IF(N239="snížená",J239,0)</f>
        <v>0</v>
      </c>
      <c r="BG239" s="215">
        <f>IF(N239="zákl. přenesená",J239,0)</f>
        <v>0</v>
      </c>
      <c r="BH239" s="215">
        <f>IF(N239="sníž. přenesená",J239,0)</f>
        <v>0</v>
      </c>
      <c r="BI239" s="215">
        <f>IF(N239="nulová",J239,0)</f>
        <v>0</v>
      </c>
      <c r="BJ239" s="18" t="s">
        <v>80</v>
      </c>
      <c r="BK239" s="215">
        <f>ROUND(I239*H239,2)</f>
        <v>0</v>
      </c>
      <c r="BL239" s="18" t="s">
        <v>123</v>
      </c>
      <c r="BM239" s="214" t="s">
        <v>381</v>
      </c>
    </row>
    <row r="240" s="13" customFormat="1">
      <c r="A240" s="13"/>
      <c r="B240" s="216"/>
      <c r="C240" s="217"/>
      <c r="D240" s="218" t="s">
        <v>125</v>
      </c>
      <c r="E240" s="217"/>
      <c r="F240" s="220" t="s">
        <v>382</v>
      </c>
      <c r="G240" s="217"/>
      <c r="H240" s="221">
        <v>316.30500000000001</v>
      </c>
      <c r="I240" s="222"/>
      <c r="J240" s="217"/>
      <c r="K240" s="217"/>
      <c r="L240" s="223"/>
      <c r="M240" s="224"/>
      <c r="N240" s="225"/>
      <c r="O240" s="225"/>
      <c r="P240" s="225"/>
      <c r="Q240" s="225"/>
      <c r="R240" s="225"/>
      <c r="S240" s="225"/>
      <c r="T240" s="226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27" t="s">
        <v>125</v>
      </c>
      <c r="AU240" s="227" t="s">
        <v>82</v>
      </c>
      <c r="AV240" s="13" t="s">
        <v>82</v>
      </c>
      <c r="AW240" s="13" t="s">
        <v>4</v>
      </c>
      <c r="AX240" s="13" t="s">
        <v>80</v>
      </c>
      <c r="AY240" s="227" t="s">
        <v>117</v>
      </c>
    </row>
    <row r="241" s="12" customFormat="1" ht="22.8" customHeight="1">
      <c r="A241" s="12"/>
      <c r="B241" s="186"/>
      <c r="C241" s="187"/>
      <c r="D241" s="188" t="s">
        <v>71</v>
      </c>
      <c r="E241" s="200" t="s">
        <v>383</v>
      </c>
      <c r="F241" s="200" t="s">
        <v>384</v>
      </c>
      <c r="G241" s="187"/>
      <c r="H241" s="187"/>
      <c r="I241" s="190"/>
      <c r="J241" s="201">
        <f>BK241</f>
        <v>0</v>
      </c>
      <c r="K241" s="187"/>
      <c r="L241" s="192"/>
      <c r="M241" s="193"/>
      <c r="N241" s="194"/>
      <c r="O241" s="194"/>
      <c r="P241" s="195">
        <f>P242</f>
        <v>0</v>
      </c>
      <c r="Q241" s="194"/>
      <c r="R241" s="195">
        <f>R242</f>
        <v>0</v>
      </c>
      <c r="S241" s="194"/>
      <c r="T241" s="196">
        <f>T242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197" t="s">
        <v>80</v>
      </c>
      <c r="AT241" s="198" t="s">
        <v>71</v>
      </c>
      <c r="AU241" s="198" t="s">
        <v>80</v>
      </c>
      <c r="AY241" s="197" t="s">
        <v>117</v>
      </c>
      <c r="BK241" s="199">
        <f>BK242</f>
        <v>0</v>
      </c>
    </row>
    <row r="242" s="2" customFormat="1" ht="37.8" customHeight="1">
      <c r="A242" s="39"/>
      <c r="B242" s="40"/>
      <c r="C242" s="202" t="s">
        <v>385</v>
      </c>
      <c r="D242" s="202" t="s">
        <v>119</v>
      </c>
      <c r="E242" s="203" t="s">
        <v>386</v>
      </c>
      <c r="F242" s="204" t="s">
        <v>387</v>
      </c>
      <c r="G242" s="205" t="s">
        <v>210</v>
      </c>
      <c r="H242" s="206">
        <v>111.53100000000001</v>
      </c>
      <c r="I242" s="207"/>
      <c r="J242" s="208">
        <f>ROUND(I242*H242,2)</f>
        <v>0</v>
      </c>
      <c r="K242" s="209"/>
      <c r="L242" s="45"/>
      <c r="M242" s="210" t="s">
        <v>19</v>
      </c>
      <c r="N242" s="211" t="s">
        <v>43</v>
      </c>
      <c r="O242" s="85"/>
      <c r="P242" s="212">
        <f>O242*H242</f>
        <v>0</v>
      </c>
      <c r="Q242" s="212">
        <v>0</v>
      </c>
      <c r="R242" s="212">
        <f>Q242*H242</f>
        <v>0</v>
      </c>
      <c r="S242" s="212">
        <v>0</v>
      </c>
      <c r="T242" s="213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14" t="s">
        <v>123</v>
      </c>
      <c r="AT242" s="214" t="s">
        <v>119</v>
      </c>
      <c r="AU242" s="214" t="s">
        <v>82</v>
      </c>
      <c r="AY242" s="18" t="s">
        <v>117</v>
      </c>
      <c r="BE242" s="215">
        <f>IF(N242="základní",J242,0)</f>
        <v>0</v>
      </c>
      <c r="BF242" s="215">
        <f>IF(N242="snížená",J242,0)</f>
        <v>0</v>
      </c>
      <c r="BG242" s="215">
        <f>IF(N242="zákl. přenesená",J242,0)</f>
        <v>0</v>
      </c>
      <c r="BH242" s="215">
        <f>IF(N242="sníž. přenesená",J242,0)</f>
        <v>0</v>
      </c>
      <c r="BI242" s="215">
        <f>IF(N242="nulová",J242,0)</f>
        <v>0</v>
      </c>
      <c r="BJ242" s="18" t="s">
        <v>80</v>
      </c>
      <c r="BK242" s="215">
        <f>ROUND(I242*H242,2)</f>
        <v>0</v>
      </c>
      <c r="BL242" s="18" t="s">
        <v>123</v>
      </c>
      <c r="BM242" s="214" t="s">
        <v>388</v>
      </c>
    </row>
    <row r="243" s="12" customFormat="1" ht="25.92" customHeight="1">
      <c r="A243" s="12"/>
      <c r="B243" s="186"/>
      <c r="C243" s="187"/>
      <c r="D243" s="188" t="s">
        <v>71</v>
      </c>
      <c r="E243" s="189" t="s">
        <v>389</v>
      </c>
      <c r="F243" s="189" t="s">
        <v>390</v>
      </c>
      <c r="G243" s="187"/>
      <c r="H243" s="187"/>
      <c r="I243" s="190"/>
      <c r="J243" s="191">
        <f>BK243</f>
        <v>0</v>
      </c>
      <c r="K243" s="187"/>
      <c r="L243" s="192"/>
      <c r="M243" s="193"/>
      <c r="N243" s="194"/>
      <c r="O243" s="194"/>
      <c r="P243" s="195">
        <f>P244</f>
        <v>0</v>
      </c>
      <c r="Q243" s="194"/>
      <c r="R243" s="195">
        <f>R244</f>
        <v>0</v>
      </c>
      <c r="S243" s="194"/>
      <c r="T243" s="196">
        <f>T244</f>
        <v>0.125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197" t="s">
        <v>82</v>
      </c>
      <c r="AT243" s="198" t="s">
        <v>71</v>
      </c>
      <c r="AU243" s="198" t="s">
        <v>72</v>
      </c>
      <c r="AY243" s="197" t="s">
        <v>117</v>
      </c>
      <c r="BK243" s="199">
        <f>BK244</f>
        <v>0</v>
      </c>
    </row>
    <row r="244" s="12" customFormat="1" ht="22.8" customHeight="1">
      <c r="A244" s="12"/>
      <c r="B244" s="186"/>
      <c r="C244" s="187"/>
      <c r="D244" s="188" t="s">
        <v>71</v>
      </c>
      <c r="E244" s="200" t="s">
        <v>391</v>
      </c>
      <c r="F244" s="200" t="s">
        <v>392</v>
      </c>
      <c r="G244" s="187"/>
      <c r="H244" s="187"/>
      <c r="I244" s="190"/>
      <c r="J244" s="201">
        <f>BK244</f>
        <v>0</v>
      </c>
      <c r="K244" s="187"/>
      <c r="L244" s="192"/>
      <c r="M244" s="193"/>
      <c r="N244" s="194"/>
      <c r="O244" s="194"/>
      <c r="P244" s="195">
        <f>SUM(P245:P248)</f>
        <v>0</v>
      </c>
      <c r="Q244" s="194"/>
      <c r="R244" s="195">
        <f>SUM(R245:R248)</f>
        <v>0</v>
      </c>
      <c r="S244" s="194"/>
      <c r="T244" s="196">
        <f>SUM(T245:T248)</f>
        <v>0.125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197" t="s">
        <v>82</v>
      </c>
      <c r="AT244" s="198" t="s">
        <v>71</v>
      </c>
      <c r="AU244" s="198" t="s">
        <v>80</v>
      </c>
      <c r="AY244" s="197" t="s">
        <v>117</v>
      </c>
      <c r="BK244" s="199">
        <f>SUM(BK245:BK248)</f>
        <v>0</v>
      </c>
    </row>
    <row r="245" s="2" customFormat="1" ht="14.4" customHeight="1">
      <c r="A245" s="39"/>
      <c r="B245" s="40"/>
      <c r="C245" s="202" t="s">
        <v>393</v>
      </c>
      <c r="D245" s="202" t="s">
        <v>119</v>
      </c>
      <c r="E245" s="203" t="s">
        <v>394</v>
      </c>
      <c r="F245" s="204" t="s">
        <v>395</v>
      </c>
      <c r="G245" s="205" t="s">
        <v>235</v>
      </c>
      <c r="H245" s="206">
        <v>2</v>
      </c>
      <c r="I245" s="207"/>
      <c r="J245" s="208">
        <f>ROUND(I245*H245,2)</f>
        <v>0</v>
      </c>
      <c r="K245" s="209"/>
      <c r="L245" s="45"/>
      <c r="M245" s="210" t="s">
        <v>19</v>
      </c>
      <c r="N245" s="211" t="s">
        <v>43</v>
      </c>
      <c r="O245" s="85"/>
      <c r="P245" s="212">
        <f>O245*H245</f>
        <v>0</v>
      </c>
      <c r="Q245" s="212">
        <v>0</v>
      </c>
      <c r="R245" s="212">
        <f>Q245*H245</f>
        <v>0</v>
      </c>
      <c r="S245" s="212">
        <v>0.02</v>
      </c>
      <c r="T245" s="213">
        <f>S245*H245</f>
        <v>0.040000000000000001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14" t="s">
        <v>123</v>
      </c>
      <c r="AT245" s="214" t="s">
        <v>119</v>
      </c>
      <c r="AU245" s="214" t="s">
        <v>82</v>
      </c>
      <c r="AY245" s="18" t="s">
        <v>117</v>
      </c>
      <c r="BE245" s="215">
        <f>IF(N245="základní",J245,0)</f>
        <v>0</v>
      </c>
      <c r="BF245" s="215">
        <f>IF(N245="snížená",J245,0)</f>
        <v>0</v>
      </c>
      <c r="BG245" s="215">
        <f>IF(N245="zákl. přenesená",J245,0)</f>
        <v>0</v>
      </c>
      <c r="BH245" s="215">
        <f>IF(N245="sníž. přenesená",J245,0)</f>
        <v>0</v>
      </c>
      <c r="BI245" s="215">
        <f>IF(N245="nulová",J245,0)</f>
        <v>0</v>
      </c>
      <c r="BJ245" s="18" t="s">
        <v>80</v>
      </c>
      <c r="BK245" s="215">
        <f>ROUND(I245*H245,2)</f>
        <v>0</v>
      </c>
      <c r="BL245" s="18" t="s">
        <v>123</v>
      </c>
      <c r="BM245" s="214" t="s">
        <v>396</v>
      </c>
    </row>
    <row r="246" s="2" customFormat="1" ht="37.8" customHeight="1">
      <c r="A246" s="39"/>
      <c r="B246" s="40"/>
      <c r="C246" s="202" t="s">
        <v>397</v>
      </c>
      <c r="D246" s="202" t="s">
        <v>119</v>
      </c>
      <c r="E246" s="203" t="s">
        <v>398</v>
      </c>
      <c r="F246" s="204" t="s">
        <v>399</v>
      </c>
      <c r="G246" s="205" t="s">
        <v>235</v>
      </c>
      <c r="H246" s="206">
        <v>2</v>
      </c>
      <c r="I246" s="207"/>
      <c r="J246" s="208">
        <f>ROUND(I246*H246,2)</f>
        <v>0</v>
      </c>
      <c r="K246" s="209"/>
      <c r="L246" s="45"/>
      <c r="M246" s="210" t="s">
        <v>19</v>
      </c>
      <c r="N246" s="211" t="s">
        <v>43</v>
      </c>
      <c r="O246" s="85"/>
      <c r="P246" s="212">
        <f>O246*H246</f>
        <v>0</v>
      </c>
      <c r="Q246" s="212">
        <v>0</v>
      </c>
      <c r="R246" s="212">
        <f>Q246*H246</f>
        <v>0</v>
      </c>
      <c r="S246" s="212">
        <v>0.0074999999999999997</v>
      </c>
      <c r="T246" s="213">
        <f>S246*H246</f>
        <v>0.014999999999999999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14" t="s">
        <v>220</v>
      </c>
      <c r="AT246" s="214" t="s">
        <v>119</v>
      </c>
      <c r="AU246" s="214" t="s">
        <v>82</v>
      </c>
      <c r="AY246" s="18" t="s">
        <v>117</v>
      </c>
      <c r="BE246" s="215">
        <f>IF(N246="základní",J246,0)</f>
        <v>0</v>
      </c>
      <c r="BF246" s="215">
        <f>IF(N246="snížená",J246,0)</f>
        <v>0</v>
      </c>
      <c r="BG246" s="215">
        <f>IF(N246="zákl. přenesená",J246,0)</f>
        <v>0</v>
      </c>
      <c r="BH246" s="215">
        <f>IF(N246="sníž. přenesená",J246,0)</f>
        <v>0</v>
      </c>
      <c r="BI246" s="215">
        <f>IF(N246="nulová",J246,0)</f>
        <v>0</v>
      </c>
      <c r="BJ246" s="18" t="s">
        <v>80</v>
      </c>
      <c r="BK246" s="215">
        <f>ROUND(I246*H246,2)</f>
        <v>0</v>
      </c>
      <c r="BL246" s="18" t="s">
        <v>220</v>
      </c>
      <c r="BM246" s="214" t="s">
        <v>400</v>
      </c>
    </row>
    <row r="247" s="2" customFormat="1" ht="24.15" customHeight="1">
      <c r="A247" s="39"/>
      <c r="B247" s="40"/>
      <c r="C247" s="202" t="s">
        <v>401</v>
      </c>
      <c r="D247" s="202" t="s">
        <v>119</v>
      </c>
      <c r="E247" s="203" t="s">
        <v>402</v>
      </c>
      <c r="F247" s="204" t="s">
        <v>403</v>
      </c>
      <c r="G247" s="205" t="s">
        <v>235</v>
      </c>
      <c r="H247" s="206">
        <v>2</v>
      </c>
      <c r="I247" s="207"/>
      <c r="J247" s="208">
        <f>ROUND(I247*H247,2)</f>
        <v>0</v>
      </c>
      <c r="K247" s="209"/>
      <c r="L247" s="45"/>
      <c r="M247" s="210" t="s">
        <v>19</v>
      </c>
      <c r="N247" s="211" t="s">
        <v>43</v>
      </c>
      <c r="O247" s="85"/>
      <c r="P247" s="212">
        <f>O247*H247</f>
        <v>0</v>
      </c>
      <c r="Q247" s="212">
        <v>0</v>
      </c>
      <c r="R247" s="212">
        <f>Q247*H247</f>
        <v>0</v>
      </c>
      <c r="S247" s="212">
        <v>0.025000000000000001</v>
      </c>
      <c r="T247" s="213">
        <f>S247*H247</f>
        <v>0.050000000000000003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14" t="s">
        <v>123</v>
      </c>
      <c r="AT247" s="214" t="s">
        <v>119</v>
      </c>
      <c r="AU247" s="214" t="s">
        <v>82</v>
      </c>
      <c r="AY247" s="18" t="s">
        <v>117</v>
      </c>
      <c r="BE247" s="215">
        <f>IF(N247="základní",J247,0)</f>
        <v>0</v>
      </c>
      <c r="BF247" s="215">
        <f>IF(N247="snížená",J247,0)</f>
        <v>0</v>
      </c>
      <c r="BG247" s="215">
        <f>IF(N247="zákl. přenesená",J247,0)</f>
        <v>0</v>
      </c>
      <c r="BH247" s="215">
        <f>IF(N247="sníž. přenesená",J247,0)</f>
        <v>0</v>
      </c>
      <c r="BI247" s="215">
        <f>IF(N247="nulová",J247,0)</f>
        <v>0</v>
      </c>
      <c r="BJ247" s="18" t="s">
        <v>80</v>
      </c>
      <c r="BK247" s="215">
        <f>ROUND(I247*H247,2)</f>
        <v>0</v>
      </c>
      <c r="BL247" s="18" t="s">
        <v>123</v>
      </c>
      <c r="BM247" s="214" t="s">
        <v>404</v>
      </c>
    </row>
    <row r="248" s="2" customFormat="1" ht="14.4" customHeight="1">
      <c r="A248" s="39"/>
      <c r="B248" s="40"/>
      <c r="C248" s="202" t="s">
        <v>405</v>
      </c>
      <c r="D248" s="202" t="s">
        <v>119</v>
      </c>
      <c r="E248" s="203" t="s">
        <v>406</v>
      </c>
      <c r="F248" s="204" t="s">
        <v>407</v>
      </c>
      <c r="G248" s="205" t="s">
        <v>235</v>
      </c>
      <c r="H248" s="206">
        <v>2</v>
      </c>
      <c r="I248" s="207"/>
      <c r="J248" s="208">
        <f>ROUND(I248*H248,2)</f>
        <v>0</v>
      </c>
      <c r="K248" s="209"/>
      <c r="L248" s="45"/>
      <c r="M248" s="271" t="s">
        <v>19</v>
      </c>
      <c r="N248" s="272" t="s">
        <v>43</v>
      </c>
      <c r="O248" s="273"/>
      <c r="P248" s="274">
        <f>O248*H248</f>
        <v>0</v>
      </c>
      <c r="Q248" s="274">
        <v>0</v>
      </c>
      <c r="R248" s="274">
        <f>Q248*H248</f>
        <v>0</v>
      </c>
      <c r="S248" s="274">
        <v>0.01</v>
      </c>
      <c r="T248" s="275">
        <f>S248*H248</f>
        <v>0.02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14" t="s">
        <v>123</v>
      </c>
      <c r="AT248" s="214" t="s">
        <v>119</v>
      </c>
      <c r="AU248" s="214" t="s">
        <v>82</v>
      </c>
      <c r="AY248" s="18" t="s">
        <v>117</v>
      </c>
      <c r="BE248" s="215">
        <f>IF(N248="základní",J248,0)</f>
        <v>0</v>
      </c>
      <c r="BF248" s="215">
        <f>IF(N248="snížená",J248,0)</f>
        <v>0</v>
      </c>
      <c r="BG248" s="215">
        <f>IF(N248="zákl. přenesená",J248,0)</f>
        <v>0</v>
      </c>
      <c r="BH248" s="215">
        <f>IF(N248="sníž. přenesená",J248,0)</f>
        <v>0</v>
      </c>
      <c r="BI248" s="215">
        <f>IF(N248="nulová",J248,0)</f>
        <v>0</v>
      </c>
      <c r="BJ248" s="18" t="s">
        <v>80</v>
      </c>
      <c r="BK248" s="215">
        <f>ROUND(I248*H248,2)</f>
        <v>0</v>
      </c>
      <c r="BL248" s="18" t="s">
        <v>123</v>
      </c>
      <c r="BM248" s="214" t="s">
        <v>408</v>
      </c>
    </row>
    <row r="249" s="2" customFormat="1" ht="6.96" customHeight="1">
      <c r="A249" s="39"/>
      <c r="B249" s="60"/>
      <c r="C249" s="61"/>
      <c r="D249" s="61"/>
      <c r="E249" s="61"/>
      <c r="F249" s="61"/>
      <c r="G249" s="61"/>
      <c r="H249" s="61"/>
      <c r="I249" s="61"/>
      <c r="J249" s="61"/>
      <c r="K249" s="61"/>
      <c r="L249" s="45"/>
      <c r="M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</row>
  </sheetData>
  <sheetProtection sheet="1" autoFilter="0" formatColumns="0" formatRows="0" objects="1" scenarios="1" spinCount="100000" saltValue="eD1BES14yts6781Uqyt0MeyteClzmR3Js+zNUUx2ZL6S7l/2IOwVZvK58ptBo8+OoKib0GWMtkJT+AnMRH9tSA==" hashValue="J6m5uQMCzduyEFKYSPWQsCjPsD8YjIVifFC504HHUFrSoeaBMDYcCAdb5+TsA4xB6mBwSks21tBXAzjXLqjgUA==" algorithmName="SHA-512" password="CC3D"/>
  <autoFilter ref="C90:K248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DESKTOP-25J83VD\Wolfi</dc:creator>
  <cp:lastModifiedBy>DESKTOP-25J83VD\Wolfi</cp:lastModifiedBy>
  <dcterms:created xsi:type="dcterms:W3CDTF">2020-11-11T09:49:59Z</dcterms:created>
  <dcterms:modified xsi:type="dcterms:W3CDTF">2020-11-11T09:50:02Z</dcterms:modified>
</cp:coreProperties>
</file>